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firstSheet="11" activeTab="22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'DC37'!$A$1:$AA$43</definedName>
    <definedName name="_xlnm.Print_Area" localSheetId="12">'DC38'!$A$1:$AA$43</definedName>
    <definedName name="_xlnm.Print_Area" localSheetId="18">'DC39'!$A$1:$AA$43</definedName>
    <definedName name="_xlnm.Print_Area" localSheetId="22">'DC40'!$A$1:$AA$43</definedName>
    <definedName name="_xlnm.Print_Area" localSheetId="1">'NW371'!$A$1:$AA$43</definedName>
    <definedName name="_xlnm.Print_Area" localSheetId="2">'NW372'!$A$1:$AA$43</definedName>
    <definedName name="_xlnm.Print_Area" localSheetId="3">'NW373'!$A$1:$AA$43</definedName>
    <definedName name="_xlnm.Print_Area" localSheetId="4">'NW374'!$A$1:$AA$43</definedName>
    <definedName name="_xlnm.Print_Area" localSheetId="5">'NW375'!$A$1:$AA$43</definedName>
    <definedName name="_xlnm.Print_Area" localSheetId="7">'NW381'!$A$1:$AA$43</definedName>
    <definedName name="_xlnm.Print_Area" localSheetId="8">'NW382'!$A$1:$AA$43</definedName>
    <definedName name="_xlnm.Print_Area" localSheetId="9">'NW383'!$A$1:$AA$43</definedName>
    <definedName name="_xlnm.Print_Area" localSheetId="10">'NW384'!$A$1:$AA$43</definedName>
    <definedName name="_xlnm.Print_Area" localSheetId="11">'NW385'!$A$1:$AA$43</definedName>
    <definedName name="_xlnm.Print_Area" localSheetId="13">'NW392'!$A$1:$AA$43</definedName>
    <definedName name="_xlnm.Print_Area" localSheetId="14">'NW393'!$A$1:$AA$43</definedName>
    <definedName name="_xlnm.Print_Area" localSheetId="15">'NW394'!$A$1:$AA$43</definedName>
    <definedName name="_xlnm.Print_Area" localSheetId="16">'NW396'!$A$1:$AA$43</definedName>
    <definedName name="_xlnm.Print_Area" localSheetId="17">'NW397'!$A$1:$AA$43</definedName>
    <definedName name="_xlnm.Print_Area" localSheetId="19">'NW403'!$A$1:$AA$43</definedName>
    <definedName name="_xlnm.Print_Area" localSheetId="20">'NW404'!$A$1:$AA$43</definedName>
    <definedName name="_xlnm.Print_Area" localSheetId="21">'NW405'!$A$1:$AA$43</definedName>
    <definedName name="_xlnm.Print_Area" localSheetId="0">'Summary'!$A$1:$AA$43</definedName>
  </definedNames>
  <calcPr calcMode="manual" fullCalcOnLoad="1"/>
</workbook>
</file>

<file path=xl/sharedStrings.xml><?xml version="1.0" encoding="utf-8"?>
<sst xmlns="http://schemas.openxmlformats.org/spreadsheetml/2006/main" count="1679" uniqueCount="87">
  <si>
    <t>North West: Moretele(NW371) - Table C7 Quarterly Budgeted Cash Flows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</si>
  <si>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</si>
  <si>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</si>
  <si>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</si>
  <si>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</si>
  <si>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</si>
  <si>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</si>
  <si>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</si>
  <si>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</si>
  <si>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</si>
  <si>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</si>
  <si>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</si>
  <si>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</si>
  <si>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</si>
  <si>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</si>
  <si>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</si>
  <si>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</si>
  <si>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</si>
  <si>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</si>
  <si>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</si>
  <si>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</si>
  <si>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</si>
  <si>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</si>
  <si>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</si>
  <si>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</si>
  <si>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</si>
  <si>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</si>
  <si>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</si>
  <si>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</si>
  <si>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</si>
  <si>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</si>
  <si>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</si>
  <si>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</si>
  <si>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</t>
  </si>
  <si>
    <t>Service charges</t>
  </si>
  <si>
    <t>Other revenue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</si>
  <si>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</si>
  <si>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</si>
  <si>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</si>
  <si>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</si>
  <si>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</si>
  <si>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</si>
  <si>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</si>
  <si>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</si>
  <si>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</si>
  <si>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</si>
  <si>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</si>
  <si>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</si>
  <si>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</si>
  <si>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</si>
  <si>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</si>
  <si>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</si>
  <si>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</si>
  <si>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</si>
  <si>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</si>
  <si>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</si>
  <si>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</si>
  <si>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</si>
  <si>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</si>
  <si>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</si>
  <si>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</si>
  <si>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</si>
  <si>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North West: Madibeng(NW372) - Table C7 Quarterly Budgeted Cash Flows ( All ) for 4th Quarter ended 30 June 2020 (Figures Finalised as at 2020/07/30)</t>
  </si>
  <si>
    <t>North West: Rustenburg(NW373) - Table C7 Quarterly Budgeted Cash Flows ( All ) for 4th Quarter ended 30 June 2020 (Figures Finalised as at 2020/07/30)</t>
  </si>
  <si>
    <t>North West: Kgetlengrivier(NW374) - Table C7 Quarterly Budgeted Cash Flows ( All ) for 4th Quarter ended 30 June 2020 (Figures Finalised as at 2020/07/30)</t>
  </si>
  <si>
    <t>North West: Moses Kotane(NW375) - Table C7 Quarterly Budgeted Cash Flows ( All ) for 4th Quarter ended 30 June 2020 (Figures Finalised as at 2020/07/30)</t>
  </si>
  <si>
    <t>North West: Bojanala Platinum(DC37) - Table C7 Quarterly Budgeted Cash Flows ( All ) for 4th Quarter ended 30 June 2020 (Figures Finalised as at 2020/07/30)</t>
  </si>
  <si>
    <t>North West: Ratlou(NW381) - Table C7 Quarterly Budgeted Cash Flows ( All ) for 4th Quarter ended 30 June 2020 (Figures Finalised as at 2020/07/30)</t>
  </si>
  <si>
    <t>North West: Tswaing(NW382) - Table C7 Quarterly Budgeted Cash Flows ( All ) for 4th Quarter ended 30 June 2020 (Figures Finalised as at 2020/07/30)</t>
  </si>
  <si>
    <t>North West: Mafikeng(NW383) - Table C7 Quarterly Budgeted Cash Flows ( All ) for 4th Quarter ended 30 June 2020 (Figures Finalised as at 2020/07/30)</t>
  </si>
  <si>
    <t>North West: Ditsobotla(NW384) - Table C7 Quarterly Budgeted Cash Flows ( All ) for 4th Quarter ended 30 June 2020 (Figures Finalised as at 2020/07/30)</t>
  </si>
  <si>
    <t>North West: Ramotshere Moiloa(NW385) - Table C7 Quarterly Budgeted Cash Flows ( All ) for 4th Quarter ended 30 June 2020 (Figures Finalised as at 2020/07/30)</t>
  </si>
  <si>
    <t>North West: Ngaka Modiri Molema(DC38) - Table C7 Quarterly Budgeted Cash Flows ( All ) for 4th Quarter ended 30 June 2020 (Figures Finalised as at 2020/07/30)</t>
  </si>
  <si>
    <t>North West: Naledi (NW)(NW392) - Table C7 Quarterly Budgeted Cash Flows ( All ) for 4th Quarter ended 30 June 2020 (Figures Finalised as at 2020/07/30)</t>
  </si>
  <si>
    <t>North West: Mamusa(NW393) - Table C7 Quarterly Budgeted Cash Flows ( All ) for 4th Quarter ended 30 June 2020 (Figures Finalised as at 2020/07/30)</t>
  </si>
  <si>
    <t>North West: Greater Taung(NW394) - Table C7 Quarterly Budgeted Cash Flows ( All ) for 4th Quarter ended 30 June 2020 (Figures Finalised as at 2020/07/30)</t>
  </si>
  <si>
    <t>North West: Lekwa-Teemane(NW396) - Table C7 Quarterly Budgeted Cash Flows ( All ) for 4th Quarter ended 30 June 2020 (Figures Finalised as at 2020/07/30)</t>
  </si>
  <si>
    <t>North West: Kagisano-Molopo(NW397) - Table C7 Quarterly Budgeted Cash Flows ( All ) for 4th Quarter ended 30 June 2020 (Figures Finalised as at 2020/07/30)</t>
  </si>
  <si>
    <t>North West: Dr Ruth Segomotsi Mompati(DC39) - Table C7 Quarterly Budgeted Cash Flows ( All ) for 4th Quarter ended 30 June 2020 (Figures Finalised as at 2020/07/30)</t>
  </si>
  <si>
    <t>North West: City of Matlosana(NW403) - Table C7 Quarterly Budgeted Cash Flows ( All ) for 4th Quarter ended 30 June 2020 (Figures Finalised as at 2020/07/30)</t>
  </si>
  <si>
    <t>North West: Maquassi Hills(NW404) - Table C7 Quarterly Budgeted Cash Flows ( All ) for 4th Quarter ended 30 June 2020 (Figures Finalised as at 2020/07/30)</t>
  </si>
  <si>
    <t>North West: J B Marks(NW405) - Table C7 Quarterly Budgeted Cash Flows ( All ) for 4th Quarter ended 30 June 2020 (Figures Finalised as at 2020/07/30)</t>
  </si>
  <si>
    <t>North West: Dr Kenneth Kaunda(DC40) - Table C7 Quarterly Budgeted Cash Flows ( All ) for 4th Quarter ended 30 June 2020 (Figures Finalised as at 2020/07/30)</t>
  </si>
  <si>
    <t>Summary - Table C7 Quarterly Budgeted Cash Flows ( All ) for 4th Quarter ended 30 June 2020 (Figures Finalised as at 2020/07/30)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</si>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</sst>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2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79" fontId="2" fillId="0" borderId="11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5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5156634427</v>
      </c>
      <c r="D6" s="18"/>
      <c r="E6" s="19">
        <v>279387001</v>
      </c>
      <c r="F6" s="20">
        <v>80719901</v>
      </c>
      <c r="G6" s="20">
        <v>125015020</v>
      </c>
      <c r="H6" s="20">
        <v>356773381</v>
      </c>
      <c r="I6" s="20">
        <v>176612309</v>
      </c>
      <c r="J6" s="20">
        <v>658400710</v>
      </c>
      <c r="K6" s="20">
        <v>477405872</v>
      </c>
      <c r="L6" s="20">
        <v>853386633</v>
      </c>
      <c r="M6" s="20">
        <v>419594938</v>
      </c>
      <c r="N6" s="20">
        <v>1750387443</v>
      </c>
      <c r="O6" s="20">
        <v>841601966</v>
      </c>
      <c r="P6" s="20">
        <v>445806562</v>
      </c>
      <c r="Q6" s="20">
        <v>293982684</v>
      </c>
      <c r="R6" s="20">
        <v>1581391212</v>
      </c>
      <c r="S6" s="20">
        <v>111218397</v>
      </c>
      <c r="T6" s="20">
        <v>67660208</v>
      </c>
      <c r="U6" s="20"/>
      <c r="V6" s="20">
        <v>178878605</v>
      </c>
      <c r="W6" s="20">
        <v>4169057970</v>
      </c>
      <c r="X6" s="20">
        <v>80719903</v>
      </c>
      <c r="Y6" s="20">
        <v>4088338067</v>
      </c>
      <c r="Z6" s="21">
        <v>5064.85</v>
      </c>
      <c r="AA6" s="22">
        <v>80719901</v>
      </c>
    </row>
    <row r="7" spans="1:27" ht="12.75">
      <c r="A7" s="23" t="s">
        <v>34</v>
      </c>
      <c r="B7" s="17"/>
      <c r="C7" s="18">
        <v>196265697</v>
      </c>
      <c r="D7" s="18"/>
      <c r="E7" s="19">
        <v>6941018</v>
      </c>
      <c r="F7" s="20">
        <v>204024577</v>
      </c>
      <c r="G7" s="20">
        <v>10871908</v>
      </c>
      <c r="H7" s="20">
        <v>9521031</v>
      </c>
      <c r="I7" s="20">
        <v>24281916</v>
      </c>
      <c r="J7" s="20">
        <v>44674855</v>
      </c>
      <c r="K7" s="20">
        <v>16654682</v>
      </c>
      <c r="L7" s="20">
        <v>17305348</v>
      </c>
      <c r="M7" s="20">
        <v>8019373</v>
      </c>
      <c r="N7" s="20">
        <v>41979403</v>
      </c>
      <c r="O7" s="20">
        <v>15015934</v>
      </c>
      <c r="P7" s="20">
        <v>15774526</v>
      </c>
      <c r="Q7" s="20">
        <v>18011604</v>
      </c>
      <c r="R7" s="20">
        <v>48802064</v>
      </c>
      <c r="S7" s="20">
        <v>4875398</v>
      </c>
      <c r="T7" s="20">
        <v>15345422</v>
      </c>
      <c r="U7" s="20"/>
      <c r="V7" s="20">
        <v>20220820</v>
      </c>
      <c r="W7" s="20">
        <v>155677142</v>
      </c>
      <c r="X7" s="20">
        <v>204024577</v>
      </c>
      <c r="Y7" s="20">
        <v>-48347435</v>
      </c>
      <c r="Z7" s="21">
        <v>-23.7</v>
      </c>
      <c r="AA7" s="22">
        <v>204024577</v>
      </c>
    </row>
    <row r="8" spans="1:27" ht="12.75">
      <c r="A8" s="23" t="s">
        <v>35</v>
      </c>
      <c r="B8" s="17"/>
      <c r="C8" s="18">
        <v>33877127</v>
      </c>
      <c r="D8" s="18"/>
      <c r="E8" s="19">
        <v>1283477897</v>
      </c>
      <c r="F8" s="20">
        <v>97183383</v>
      </c>
      <c r="G8" s="20">
        <v>1930633</v>
      </c>
      <c r="H8" s="20">
        <v>733340</v>
      </c>
      <c r="I8" s="20">
        <v>555329</v>
      </c>
      <c r="J8" s="20">
        <v>3219302</v>
      </c>
      <c r="K8" s="20">
        <v>2363795</v>
      </c>
      <c r="L8" s="20">
        <v>1441014</v>
      </c>
      <c r="M8" s="20">
        <v>1410516</v>
      </c>
      <c r="N8" s="20">
        <v>5215325</v>
      </c>
      <c r="O8" s="20">
        <v>1798749</v>
      </c>
      <c r="P8" s="20">
        <v>2092362</v>
      </c>
      <c r="Q8" s="20">
        <v>589782</v>
      </c>
      <c r="R8" s="20">
        <v>4480893</v>
      </c>
      <c r="S8" s="20">
        <v>298806</v>
      </c>
      <c r="T8" s="20">
        <v>435886</v>
      </c>
      <c r="U8" s="20"/>
      <c r="V8" s="20">
        <v>734692</v>
      </c>
      <c r="W8" s="20">
        <v>13650212</v>
      </c>
      <c r="X8" s="20">
        <v>97183383</v>
      </c>
      <c r="Y8" s="20">
        <v>-83533171</v>
      </c>
      <c r="Z8" s="21">
        <v>-85.95</v>
      </c>
      <c r="AA8" s="22">
        <v>97183383</v>
      </c>
    </row>
    <row r="9" spans="1:27" ht="12.75">
      <c r="A9" s="23" t="s">
        <v>36</v>
      </c>
      <c r="B9" s="17" t="s">
        <v>6</v>
      </c>
      <c r="C9" s="18">
        <v>1118538923</v>
      </c>
      <c r="D9" s="18"/>
      <c r="E9" s="19">
        <v>941350835</v>
      </c>
      <c r="F9" s="20">
        <v>1226469208</v>
      </c>
      <c r="G9" s="20">
        <v>169570194</v>
      </c>
      <c r="H9" s="20">
        <v>-502368</v>
      </c>
      <c r="I9" s="20">
        <v>-5794644</v>
      </c>
      <c r="J9" s="20">
        <v>163273182</v>
      </c>
      <c r="K9" s="20">
        <v>12061812</v>
      </c>
      <c r="L9" s="20">
        <v>20103988</v>
      </c>
      <c r="M9" s="20">
        <v>86209361</v>
      </c>
      <c r="N9" s="20">
        <v>118375161</v>
      </c>
      <c r="O9" s="20">
        <v>4024684</v>
      </c>
      <c r="P9" s="20">
        <v>-27480106</v>
      </c>
      <c r="Q9" s="20">
        <v>122872428</v>
      </c>
      <c r="R9" s="20">
        <v>99417006</v>
      </c>
      <c r="S9" s="20">
        <v>4110853</v>
      </c>
      <c r="T9" s="20">
        <v>96948492</v>
      </c>
      <c r="U9" s="20"/>
      <c r="V9" s="20">
        <v>101059345</v>
      </c>
      <c r="W9" s="20">
        <v>482124694</v>
      </c>
      <c r="X9" s="20">
        <v>1226469209</v>
      </c>
      <c r="Y9" s="20">
        <v>-744344515</v>
      </c>
      <c r="Z9" s="21">
        <v>-60.69</v>
      </c>
      <c r="AA9" s="22">
        <v>1226469208</v>
      </c>
    </row>
    <row r="10" spans="1:27" ht="12.75">
      <c r="A10" s="23" t="s">
        <v>37</v>
      </c>
      <c r="B10" s="17" t="s">
        <v>6</v>
      </c>
      <c r="C10" s="18">
        <v>66251394</v>
      </c>
      <c r="D10" s="18"/>
      <c r="E10" s="19">
        <v>187164600</v>
      </c>
      <c r="F10" s="20">
        <v>262097052</v>
      </c>
      <c r="G10" s="20">
        <v>106747859</v>
      </c>
      <c r="H10" s="20">
        <v>17674043</v>
      </c>
      <c r="I10" s="20"/>
      <c r="J10" s="20">
        <v>124421902</v>
      </c>
      <c r="K10" s="20">
        <v>68348348</v>
      </c>
      <c r="L10" s="20"/>
      <c r="M10" s="20">
        <v>31883013</v>
      </c>
      <c r="N10" s="20">
        <v>100231361</v>
      </c>
      <c r="O10" s="20">
        <v>100095500</v>
      </c>
      <c r="P10" s="20">
        <v>110329558</v>
      </c>
      <c r="Q10" s="20">
        <v>189600704</v>
      </c>
      <c r="R10" s="20">
        <v>400025762</v>
      </c>
      <c r="S10" s="20">
        <v>2174</v>
      </c>
      <c r="T10" s="20">
        <v>1359905</v>
      </c>
      <c r="U10" s="20">
        <v>3460046</v>
      </c>
      <c r="V10" s="20">
        <v>4822125</v>
      </c>
      <c r="W10" s="20">
        <v>629501150</v>
      </c>
      <c r="X10" s="20">
        <v>262097052</v>
      </c>
      <c r="Y10" s="20">
        <v>367404098</v>
      </c>
      <c r="Z10" s="21">
        <v>140.18</v>
      </c>
      <c r="AA10" s="22">
        <v>262097052</v>
      </c>
    </row>
    <row r="11" spans="1:27" ht="12.75">
      <c r="A11" s="23" t="s">
        <v>38</v>
      </c>
      <c r="B11" s="17"/>
      <c r="C11" s="18"/>
      <c r="D11" s="18"/>
      <c r="E11" s="19">
        <v>3880784</v>
      </c>
      <c r="F11" s="20">
        <v>5200784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5200784</v>
      </c>
      <c r="Y11" s="20">
        <v>-5200784</v>
      </c>
      <c r="Z11" s="21">
        <v>-100</v>
      </c>
      <c r="AA11" s="22">
        <v>5200784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-10819691311</v>
      </c>
      <c r="D14" s="18"/>
      <c r="E14" s="19">
        <v>-14927900394</v>
      </c>
      <c r="F14" s="20">
        <v>-14229661453</v>
      </c>
      <c r="G14" s="20">
        <v>-542995466</v>
      </c>
      <c r="H14" s="20">
        <v>-1019030223</v>
      </c>
      <c r="I14" s="20">
        <v>-979973411</v>
      </c>
      <c r="J14" s="20">
        <v>-2541999100</v>
      </c>
      <c r="K14" s="20">
        <v>-972388231</v>
      </c>
      <c r="L14" s="20">
        <v>-789421989</v>
      </c>
      <c r="M14" s="20">
        <v>-1015820604</v>
      </c>
      <c r="N14" s="20">
        <v>-2777630824</v>
      </c>
      <c r="O14" s="20">
        <v>-922312292</v>
      </c>
      <c r="P14" s="20">
        <v>-1396485401</v>
      </c>
      <c r="Q14" s="20">
        <v>-1111204510</v>
      </c>
      <c r="R14" s="20">
        <v>-3430002203</v>
      </c>
      <c r="S14" s="20">
        <v>-820997556</v>
      </c>
      <c r="T14" s="20">
        <v>-735780453</v>
      </c>
      <c r="U14" s="20">
        <v>-809624692</v>
      </c>
      <c r="V14" s="20">
        <v>-2366402701</v>
      </c>
      <c r="W14" s="20">
        <v>-11116034828</v>
      </c>
      <c r="X14" s="20">
        <v>-14229661475</v>
      </c>
      <c r="Y14" s="20">
        <v>3113626647</v>
      </c>
      <c r="Z14" s="21">
        <v>-21.88</v>
      </c>
      <c r="AA14" s="22">
        <v>-14229661453</v>
      </c>
    </row>
    <row r="15" spans="1:27" ht="12.75">
      <c r="A15" s="23" t="s">
        <v>42</v>
      </c>
      <c r="B15" s="17"/>
      <c r="C15" s="18">
        <v>-249355874</v>
      </c>
      <c r="D15" s="18"/>
      <c r="E15" s="19">
        <v>-241585191</v>
      </c>
      <c r="F15" s="20">
        <v>-230304017</v>
      </c>
      <c r="G15" s="20">
        <v>-3744148</v>
      </c>
      <c r="H15" s="20">
        <v>-4305951</v>
      </c>
      <c r="I15" s="20">
        <v>-2480259</v>
      </c>
      <c r="J15" s="20">
        <v>-10530358</v>
      </c>
      <c r="K15" s="20">
        <v>-3410099</v>
      </c>
      <c r="L15" s="20">
        <v>-243810</v>
      </c>
      <c r="M15" s="20">
        <v>-21528701</v>
      </c>
      <c r="N15" s="20">
        <v>-25182610</v>
      </c>
      <c r="O15" s="20">
        <v>-2007633</v>
      </c>
      <c r="P15" s="20">
        <v>-6065184</v>
      </c>
      <c r="Q15" s="20">
        <v>-178252</v>
      </c>
      <c r="R15" s="20">
        <v>-8251069</v>
      </c>
      <c r="S15" s="20">
        <v>-1519614</v>
      </c>
      <c r="T15" s="20">
        <v>-1082332</v>
      </c>
      <c r="U15" s="20">
        <v>-33363148</v>
      </c>
      <c r="V15" s="20">
        <v>-35965094</v>
      </c>
      <c r="W15" s="20">
        <v>-79929131</v>
      </c>
      <c r="X15" s="20">
        <v>-230304017</v>
      </c>
      <c r="Y15" s="20">
        <v>150374886</v>
      </c>
      <c r="Z15" s="21">
        <v>-65.29</v>
      </c>
      <c r="AA15" s="22">
        <v>-230304017</v>
      </c>
    </row>
    <row r="16" spans="1:27" ht="12.75">
      <c r="A16" s="23" t="s">
        <v>43</v>
      </c>
      <c r="B16" s="17" t="s">
        <v>6</v>
      </c>
      <c r="C16" s="18">
        <v>-33734183</v>
      </c>
      <c r="D16" s="18"/>
      <c r="E16" s="19">
        <v>-54490465</v>
      </c>
      <c r="F16" s="20">
        <v>-58780782</v>
      </c>
      <c r="G16" s="20">
        <v>-1452650</v>
      </c>
      <c r="H16" s="20">
        <v>-1948809</v>
      </c>
      <c r="I16" s="20">
        <v>-1988274</v>
      </c>
      <c r="J16" s="20">
        <v>-5389733</v>
      </c>
      <c r="K16" s="20">
        <v>-9502294</v>
      </c>
      <c r="L16" s="20">
        <v>-405791</v>
      </c>
      <c r="M16" s="20">
        <v>-855561</v>
      </c>
      <c r="N16" s="20">
        <v>-10763646</v>
      </c>
      <c r="O16" s="20">
        <v>-1519128</v>
      </c>
      <c r="P16" s="20">
        <v>-11567727</v>
      </c>
      <c r="Q16" s="20">
        <v>-486858</v>
      </c>
      <c r="R16" s="20">
        <v>-13573713</v>
      </c>
      <c r="S16" s="20">
        <v>-483284</v>
      </c>
      <c r="T16" s="20">
        <v>-855085</v>
      </c>
      <c r="U16" s="20">
        <v>-1512201</v>
      </c>
      <c r="V16" s="20">
        <v>-2850570</v>
      </c>
      <c r="W16" s="20">
        <v>-32577662</v>
      </c>
      <c r="X16" s="20">
        <v>-58780783</v>
      </c>
      <c r="Y16" s="20">
        <v>26203121</v>
      </c>
      <c r="Z16" s="21">
        <v>-44.58</v>
      </c>
      <c r="AA16" s="22">
        <v>-58780782</v>
      </c>
    </row>
    <row r="17" spans="1:27" ht="12.75">
      <c r="A17" s="24" t="s">
        <v>44</v>
      </c>
      <c r="B17" s="25"/>
      <c r="C17" s="26">
        <f aca="true" t="shared" si="0" ref="C17:Y17">SUM(C6:C16)</f>
        <v>-4531213800</v>
      </c>
      <c r="D17" s="26">
        <f>SUM(D6:D16)</f>
        <v>0</v>
      </c>
      <c r="E17" s="27">
        <f t="shared" si="0"/>
        <v>-12521773915</v>
      </c>
      <c r="F17" s="28">
        <f t="shared" si="0"/>
        <v>-12643051347</v>
      </c>
      <c r="G17" s="28">
        <f t="shared" si="0"/>
        <v>-134056650</v>
      </c>
      <c r="H17" s="28">
        <f t="shared" si="0"/>
        <v>-641085556</v>
      </c>
      <c r="I17" s="28">
        <f t="shared" si="0"/>
        <v>-788787034</v>
      </c>
      <c r="J17" s="28">
        <f t="shared" si="0"/>
        <v>-1563929240</v>
      </c>
      <c r="K17" s="28">
        <f t="shared" si="0"/>
        <v>-408466115</v>
      </c>
      <c r="L17" s="28">
        <f t="shared" si="0"/>
        <v>102165393</v>
      </c>
      <c r="M17" s="28">
        <f t="shared" si="0"/>
        <v>-491087665</v>
      </c>
      <c r="N17" s="28">
        <f t="shared" si="0"/>
        <v>-797388387</v>
      </c>
      <c r="O17" s="28">
        <f t="shared" si="0"/>
        <v>36697780</v>
      </c>
      <c r="P17" s="28">
        <f t="shared" si="0"/>
        <v>-867595410</v>
      </c>
      <c r="Q17" s="28">
        <f t="shared" si="0"/>
        <v>-486812418</v>
      </c>
      <c r="R17" s="28">
        <f t="shared" si="0"/>
        <v>-1317710048</v>
      </c>
      <c r="S17" s="28">
        <f t="shared" si="0"/>
        <v>-702494826</v>
      </c>
      <c r="T17" s="28">
        <f t="shared" si="0"/>
        <v>-555967957</v>
      </c>
      <c r="U17" s="28">
        <f t="shared" si="0"/>
        <v>-841039995</v>
      </c>
      <c r="V17" s="28">
        <f t="shared" si="0"/>
        <v>-2099502778</v>
      </c>
      <c r="W17" s="28">
        <f t="shared" si="0"/>
        <v>-5778530453</v>
      </c>
      <c r="X17" s="28">
        <f t="shared" si="0"/>
        <v>-12643051367</v>
      </c>
      <c r="Y17" s="28">
        <f t="shared" si="0"/>
        <v>6864520914</v>
      </c>
      <c r="Z17" s="29">
        <f>+IF(X17&lt;&gt;0,+(Y17/X17)*100,0)</f>
        <v>-54.294811550930554</v>
      </c>
      <c r="AA17" s="30">
        <f>SUM(AA6:AA16)</f>
        <v>-12643051347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76188294</v>
      </c>
      <c r="D21" s="18"/>
      <c r="E21" s="19">
        <v>28362000</v>
      </c>
      <c r="F21" s="20">
        <v>28362000</v>
      </c>
      <c r="G21" s="36">
        <v>281513431</v>
      </c>
      <c r="H21" s="36">
        <v>25208964</v>
      </c>
      <c r="I21" s="36"/>
      <c r="J21" s="20">
        <v>306722395</v>
      </c>
      <c r="K21" s="36">
        <v>36639800</v>
      </c>
      <c r="L21" s="36"/>
      <c r="M21" s="20"/>
      <c r="N21" s="36">
        <v>36639800</v>
      </c>
      <c r="O21" s="36">
        <v>101234970</v>
      </c>
      <c r="P21" s="36">
        <v>30126000</v>
      </c>
      <c r="Q21" s="20">
        <v>212858811</v>
      </c>
      <c r="R21" s="36">
        <v>344219781</v>
      </c>
      <c r="S21" s="36">
        <v>40065500</v>
      </c>
      <c r="T21" s="20">
        <v>50000000</v>
      </c>
      <c r="U21" s="36">
        <v>65000000</v>
      </c>
      <c r="V21" s="36">
        <v>155065500</v>
      </c>
      <c r="W21" s="36">
        <v>842647476</v>
      </c>
      <c r="X21" s="20">
        <v>28362000</v>
      </c>
      <c r="Y21" s="36">
        <v>814285476</v>
      </c>
      <c r="Z21" s="37">
        <v>2871.04</v>
      </c>
      <c r="AA21" s="38">
        <v>28362000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1197629</v>
      </c>
      <c r="D23" s="40"/>
      <c r="E23" s="19">
        <v>-7672972</v>
      </c>
      <c r="F23" s="20">
        <v>-113034</v>
      </c>
      <c r="G23" s="36">
        <v>25849</v>
      </c>
      <c r="H23" s="36">
        <v>1197657</v>
      </c>
      <c r="I23" s="36">
        <v>-1465105</v>
      </c>
      <c r="J23" s="20">
        <v>-241599</v>
      </c>
      <c r="K23" s="36">
        <v>863106</v>
      </c>
      <c r="L23" s="36">
        <v>843103</v>
      </c>
      <c r="M23" s="20">
        <v>-853356</v>
      </c>
      <c r="N23" s="36">
        <v>852853</v>
      </c>
      <c r="O23" s="36">
        <v>9579</v>
      </c>
      <c r="P23" s="36">
        <v>-9597</v>
      </c>
      <c r="Q23" s="20">
        <v>-2594</v>
      </c>
      <c r="R23" s="36">
        <v>-2612</v>
      </c>
      <c r="S23" s="36">
        <v>5166</v>
      </c>
      <c r="T23" s="20">
        <v>628</v>
      </c>
      <c r="U23" s="36">
        <v>250656</v>
      </c>
      <c r="V23" s="36">
        <v>256450</v>
      </c>
      <c r="W23" s="36">
        <v>865092</v>
      </c>
      <c r="X23" s="20">
        <v>-7500236</v>
      </c>
      <c r="Y23" s="36">
        <v>8365328</v>
      </c>
      <c r="Z23" s="37">
        <v>-111.53</v>
      </c>
      <c r="AA23" s="38">
        <v>-113034</v>
      </c>
    </row>
    <row r="24" spans="1:27" ht="12.75">
      <c r="A24" s="23" t="s">
        <v>49</v>
      </c>
      <c r="B24" s="17"/>
      <c r="C24" s="18">
        <v>-14508274</v>
      </c>
      <c r="D24" s="18"/>
      <c r="E24" s="19">
        <v>4463190</v>
      </c>
      <c r="F24" s="20">
        <v>-23526018</v>
      </c>
      <c r="G24" s="20">
        <v>-8239332</v>
      </c>
      <c r="H24" s="20">
        <v>7575951</v>
      </c>
      <c r="I24" s="20">
        <v>6837805</v>
      </c>
      <c r="J24" s="20">
        <v>6174424</v>
      </c>
      <c r="K24" s="20">
        <v>-4933291</v>
      </c>
      <c r="L24" s="20">
        <v>673683</v>
      </c>
      <c r="M24" s="20">
        <v>-679346</v>
      </c>
      <c r="N24" s="20">
        <v>-4938954</v>
      </c>
      <c r="O24" s="20">
        <v>-37729</v>
      </c>
      <c r="P24" s="20">
        <v>43392</v>
      </c>
      <c r="Q24" s="20"/>
      <c r="R24" s="20">
        <v>5663</v>
      </c>
      <c r="S24" s="20"/>
      <c r="T24" s="20"/>
      <c r="U24" s="20">
        <v>261969</v>
      </c>
      <c r="V24" s="20">
        <v>261969</v>
      </c>
      <c r="W24" s="20">
        <v>1503102</v>
      </c>
      <c r="X24" s="20">
        <v>-11002816</v>
      </c>
      <c r="Y24" s="20">
        <v>12505918</v>
      </c>
      <c r="Z24" s="21">
        <v>-113.66</v>
      </c>
      <c r="AA24" s="22">
        <v>-23526018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-57620548</v>
      </c>
      <c r="D26" s="18"/>
      <c r="E26" s="19">
        <v>-383007313</v>
      </c>
      <c r="F26" s="20">
        <v>-434485816</v>
      </c>
      <c r="G26" s="20">
        <v>-9320878</v>
      </c>
      <c r="H26" s="20">
        <v>-13546599</v>
      </c>
      <c r="I26" s="20">
        <v>-6652577</v>
      </c>
      <c r="J26" s="20">
        <v>-29520054</v>
      </c>
      <c r="K26" s="20">
        <v>-12550933</v>
      </c>
      <c r="L26" s="20">
        <v>-3120653</v>
      </c>
      <c r="M26" s="20">
        <v>-7099259</v>
      </c>
      <c r="N26" s="20">
        <v>-22770845</v>
      </c>
      <c r="O26" s="20">
        <v>-980736</v>
      </c>
      <c r="P26" s="20">
        <v>-11221352</v>
      </c>
      <c r="Q26" s="20">
        <v>-11124634</v>
      </c>
      <c r="R26" s="20">
        <v>-23326722</v>
      </c>
      <c r="S26" s="20">
        <v>-10326267</v>
      </c>
      <c r="T26" s="20">
        <v>-8995853</v>
      </c>
      <c r="U26" s="20"/>
      <c r="V26" s="20">
        <v>-19322120</v>
      </c>
      <c r="W26" s="20">
        <v>-94939741</v>
      </c>
      <c r="X26" s="20">
        <v>-434485813</v>
      </c>
      <c r="Y26" s="20">
        <v>339546072</v>
      </c>
      <c r="Z26" s="21">
        <v>-78.15</v>
      </c>
      <c r="AA26" s="22">
        <v>-434485816</v>
      </c>
    </row>
    <row r="27" spans="1:27" ht="12.75">
      <c r="A27" s="24" t="s">
        <v>51</v>
      </c>
      <c r="B27" s="25"/>
      <c r="C27" s="26">
        <f aca="true" t="shared" si="1" ref="C27:Y27">SUM(C21:C26)</f>
        <v>5257101</v>
      </c>
      <c r="D27" s="26">
        <f>SUM(D21:D26)</f>
        <v>0</v>
      </c>
      <c r="E27" s="27">
        <f t="shared" si="1"/>
        <v>-357855095</v>
      </c>
      <c r="F27" s="28">
        <f t="shared" si="1"/>
        <v>-429762868</v>
      </c>
      <c r="G27" s="28">
        <f t="shared" si="1"/>
        <v>263979070</v>
      </c>
      <c r="H27" s="28">
        <f t="shared" si="1"/>
        <v>20435973</v>
      </c>
      <c r="I27" s="28">
        <f t="shared" si="1"/>
        <v>-1279877</v>
      </c>
      <c r="J27" s="28">
        <f t="shared" si="1"/>
        <v>283135166</v>
      </c>
      <c r="K27" s="28">
        <f t="shared" si="1"/>
        <v>20018682</v>
      </c>
      <c r="L27" s="28">
        <f t="shared" si="1"/>
        <v>-1603867</v>
      </c>
      <c r="M27" s="28">
        <f t="shared" si="1"/>
        <v>-8631961</v>
      </c>
      <c r="N27" s="28">
        <f t="shared" si="1"/>
        <v>9782854</v>
      </c>
      <c r="O27" s="28">
        <f t="shared" si="1"/>
        <v>100226084</v>
      </c>
      <c r="P27" s="28">
        <f t="shared" si="1"/>
        <v>18938443</v>
      </c>
      <c r="Q27" s="28">
        <f t="shared" si="1"/>
        <v>201731583</v>
      </c>
      <c r="R27" s="28">
        <f t="shared" si="1"/>
        <v>320896110</v>
      </c>
      <c r="S27" s="28">
        <f t="shared" si="1"/>
        <v>29744399</v>
      </c>
      <c r="T27" s="28">
        <f t="shared" si="1"/>
        <v>41004775</v>
      </c>
      <c r="U27" s="28">
        <f t="shared" si="1"/>
        <v>65512625</v>
      </c>
      <c r="V27" s="28">
        <f t="shared" si="1"/>
        <v>136261799</v>
      </c>
      <c r="W27" s="28">
        <f t="shared" si="1"/>
        <v>750075929</v>
      </c>
      <c r="X27" s="28">
        <f t="shared" si="1"/>
        <v>-424626865</v>
      </c>
      <c r="Y27" s="28">
        <f t="shared" si="1"/>
        <v>1174702794</v>
      </c>
      <c r="Z27" s="29">
        <f>+IF(X27&lt;&gt;0,+(Y27/X27)*100,0)</f>
        <v>-276.64354067658905</v>
      </c>
      <c r="AA27" s="30">
        <f>SUM(AA21:AA26)</f>
        <v>-429762868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56352306</v>
      </c>
      <c r="D33" s="18"/>
      <c r="E33" s="19">
        <v>-36787469</v>
      </c>
      <c r="F33" s="20">
        <v>8302976</v>
      </c>
      <c r="G33" s="20">
        <v>109498399</v>
      </c>
      <c r="H33" s="36">
        <v>-116457460</v>
      </c>
      <c r="I33" s="36">
        <v>7806882</v>
      </c>
      <c r="J33" s="36">
        <v>847821</v>
      </c>
      <c r="K33" s="20">
        <v>-7358681</v>
      </c>
      <c r="L33" s="20">
        <v>-1100326</v>
      </c>
      <c r="M33" s="20">
        <v>1549085</v>
      </c>
      <c r="N33" s="20">
        <v>-6909922</v>
      </c>
      <c r="O33" s="36">
        <v>63757</v>
      </c>
      <c r="P33" s="36">
        <v>14115</v>
      </c>
      <c r="Q33" s="36">
        <v>-117699</v>
      </c>
      <c r="R33" s="20">
        <v>-39827</v>
      </c>
      <c r="S33" s="20">
        <v>-390019</v>
      </c>
      <c r="T33" s="20">
        <v>335399</v>
      </c>
      <c r="U33" s="20">
        <v>-2472470</v>
      </c>
      <c r="V33" s="36">
        <v>-2527090</v>
      </c>
      <c r="W33" s="36">
        <v>-8629018</v>
      </c>
      <c r="X33" s="36">
        <v>-14074103</v>
      </c>
      <c r="Y33" s="20">
        <v>5445085</v>
      </c>
      <c r="Z33" s="21">
        <v>-38.69</v>
      </c>
      <c r="AA33" s="22">
        <v>8302976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55710827</v>
      </c>
      <c r="D35" s="18"/>
      <c r="E35" s="19"/>
      <c r="F35" s="20">
        <v>-336398</v>
      </c>
      <c r="G35" s="20">
        <v>2922569</v>
      </c>
      <c r="H35" s="20">
        <v>3962142</v>
      </c>
      <c r="I35" s="20">
        <v>1819977</v>
      </c>
      <c r="J35" s="20">
        <v>8704688</v>
      </c>
      <c r="K35" s="20">
        <v>280681</v>
      </c>
      <c r="L35" s="20">
        <v>-39503</v>
      </c>
      <c r="M35" s="20">
        <v>7067</v>
      </c>
      <c r="N35" s="20">
        <v>248245</v>
      </c>
      <c r="O35" s="20">
        <v>2367878</v>
      </c>
      <c r="P35" s="20">
        <v>7185</v>
      </c>
      <c r="Q35" s="20">
        <v>768530</v>
      </c>
      <c r="R35" s="20">
        <v>3143593</v>
      </c>
      <c r="S35" s="20">
        <v>7305</v>
      </c>
      <c r="T35" s="20">
        <v>138838</v>
      </c>
      <c r="U35" s="20">
        <v>640676</v>
      </c>
      <c r="V35" s="20">
        <v>786819</v>
      </c>
      <c r="W35" s="20">
        <v>12883345</v>
      </c>
      <c r="X35" s="20">
        <v>-336398</v>
      </c>
      <c r="Y35" s="20">
        <v>13219743</v>
      </c>
      <c r="Z35" s="21">
        <v>-3929.79</v>
      </c>
      <c r="AA35" s="22">
        <v>-336398</v>
      </c>
    </row>
    <row r="36" spans="1:27" ht="12.75">
      <c r="A36" s="24" t="s">
        <v>57</v>
      </c>
      <c r="B36" s="25"/>
      <c r="C36" s="26">
        <f aca="true" t="shared" si="2" ref="C36:Y36">SUM(C31:C35)</f>
        <v>112063133</v>
      </c>
      <c r="D36" s="26">
        <f>SUM(D31:D35)</f>
        <v>0</v>
      </c>
      <c r="E36" s="27">
        <f t="shared" si="2"/>
        <v>-36787469</v>
      </c>
      <c r="F36" s="28">
        <f t="shared" si="2"/>
        <v>7966578</v>
      </c>
      <c r="G36" s="28">
        <f t="shared" si="2"/>
        <v>112420968</v>
      </c>
      <c r="H36" s="28">
        <f t="shared" si="2"/>
        <v>-112495318</v>
      </c>
      <c r="I36" s="28">
        <f t="shared" si="2"/>
        <v>9626859</v>
      </c>
      <c r="J36" s="28">
        <f t="shared" si="2"/>
        <v>9552509</v>
      </c>
      <c r="K36" s="28">
        <f t="shared" si="2"/>
        <v>-7078000</v>
      </c>
      <c r="L36" s="28">
        <f t="shared" si="2"/>
        <v>-1139829</v>
      </c>
      <c r="M36" s="28">
        <f t="shared" si="2"/>
        <v>1556152</v>
      </c>
      <c r="N36" s="28">
        <f t="shared" si="2"/>
        <v>-6661677</v>
      </c>
      <c r="O36" s="28">
        <f t="shared" si="2"/>
        <v>2431635</v>
      </c>
      <c r="P36" s="28">
        <f t="shared" si="2"/>
        <v>21300</v>
      </c>
      <c r="Q36" s="28">
        <f t="shared" si="2"/>
        <v>650831</v>
      </c>
      <c r="R36" s="28">
        <f t="shared" si="2"/>
        <v>3103766</v>
      </c>
      <c r="S36" s="28">
        <f t="shared" si="2"/>
        <v>-382714</v>
      </c>
      <c r="T36" s="28">
        <f t="shared" si="2"/>
        <v>474237</v>
      </c>
      <c r="U36" s="28">
        <f t="shared" si="2"/>
        <v>-1831794</v>
      </c>
      <c r="V36" s="28">
        <f t="shared" si="2"/>
        <v>-1740271</v>
      </c>
      <c r="W36" s="28">
        <f t="shared" si="2"/>
        <v>4254327</v>
      </c>
      <c r="X36" s="28">
        <f t="shared" si="2"/>
        <v>-14410501</v>
      </c>
      <c r="Y36" s="28">
        <f t="shared" si="2"/>
        <v>18664828</v>
      </c>
      <c r="Z36" s="29">
        <f>+IF(X36&lt;&gt;0,+(Y36/X36)*100,0)</f>
        <v>-129.52240869349373</v>
      </c>
      <c r="AA36" s="30">
        <f>SUM(AA31:AA35)</f>
        <v>7966578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-4413893566</v>
      </c>
      <c r="D38" s="32">
        <f>+D17+D27+D36</f>
        <v>0</v>
      </c>
      <c r="E38" s="33">
        <f t="shared" si="3"/>
        <v>-12916416479</v>
      </c>
      <c r="F38" s="2">
        <f t="shared" si="3"/>
        <v>-13064847637</v>
      </c>
      <c r="G38" s="2">
        <f t="shared" si="3"/>
        <v>242343388</v>
      </c>
      <c r="H38" s="2">
        <f t="shared" si="3"/>
        <v>-733144901</v>
      </c>
      <c r="I38" s="2">
        <f t="shared" si="3"/>
        <v>-780440052</v>
      </c>
      <c r="J38" s="2">
        <f t="shared" si="3"/>
        <v>-1271241565</v>
      </c>
      <c r="K38" s="2">
        <f t="shared" si="3"/>
        <v>-395525433</v>
      </c>
      <c r="L38" s="2">
        <f t="shared" si="3"/>
        <v>99421697</v>
      </c>
      <c r="M38" s="2">
        <f t="shared" si="3"/>
        <v>-498163474</v>
      </c>
      <c r="N38" s="2">
        <f t="shared" si="3"/>
        <v>-794267210</v>
      </c>
      <c r="O38" s="2">
        <f t="shared" si="3"/>
        <v>139355499</v>
      </c>
      <c r="P38" s="2">
        <f t="shared" si="3"/>
        <v>-848635667</v>
      </c>
      <c r="Q38" s="2">
        <f t="shared" si="3"/>
        <v>-284430004</v>
      </c>
      <c r="R38" s="2">
        <f t="shared" si="3"/>
        <v>-993710172</v>
      </c>
      <c r="S38" s="2">
        <f t="shared" si="3"/>
        <v>-673133141</v>
      </c>
      <c r="T38" s="2">
        <f t="shared" si="3"/>
        <v>-514488945</v>
      </c>
      <c r="U38" s="2">
        <f t="shared" si="3"/>
        <v>-777359164</v>
      </c>
      <c r="V38" s="2">
        <f t="shared" si="3"/>
        <v>-1964981250</v>
      </c>
      <c r="W38" s="2">
        <f t="shared" si="3"/>
        <v>-5024200197</v>
      </c>
      <c r="X38" s="2">
        <f t="shared" si="3"/>
        <v>-13082088733</v>
      </c>
      <c r="Y38" s="2">
        <f t="shared" si="3"/>
        <v>8057888536</v>
      </c>
      <c r="Z38" s="34">
        <f>+IF(X38&lt;&gt;0,+(Y38/X38)*100,0)</f>
        <v>-61.59481639712251</v>
      </c>
      <c r="AA38" s="35">
        <f>+AA17+AA27+AA36</f>
        <v>-13064847637</v>
      </c>
    </row>
    <row r="39" spans="1:27" ht="12.75">
      <c r="A39" s="23" t="s">
        <v>59</v>
      </c>
      <c r="B39" s="17"/>
      <c r="C39" s="32">
        <v>-462950234</v>
      </c>
      <c r="D39" s="32"/>
      <c r="E39" s="33">
        <v>47345363</v>
      </c>
      <c r="F39" s="2">
        <v>485125093</v>
      </c>
      <c r="G39" s="2">
        <v>-51494548</v>
      </c>
      <c r="H39" s="2">
        <f>+G40+H60</f>
        <v>481731808</v>
      </c>
      <c r="I39" s="2">
        <f>+H40+I60</f>
        <v>-350556268</v>
      </c>
      <c r="J39" s="2">
        <f>+G39</f>
        <v>-51494548</v>
      </c>
      <c r="K39" s="2">
        <f>+I40+K60</f>
        <v>-1240059524</v>
      </c>
      <c r="L39" s="2">
        <f>+K40+L60</f>
        <v>-1643773215</v>
      </c>
      <c r="M39" s="2">
        <f>+L40+M60</f>
        <v>-1507162404</v>
      </c>
      <c r="N39" s="2">
        <f>+K39</f>
        <v>-1240059524</v>
      </c>
      <c r="O39" s="2">
        <f>+M40+O60</f>
        <v>-2017462621</v>
      </c>
      <c r="P39" s="2">
        <f>+O40+P60</f>
        <v>-1410748294</v>
      </c>
      <c r="Q39" s="2">
        <f>+P40+Q60</f>
        <v>-2244348188</v>
      </c>
      <c r="R39" s="2">
        <f>+O39</f>
        <v>-2017462621</v>
      </c>
      <c r="S39" s="2">
        <f>+Q40+S60</f>
        <v>-2526520529</v>
      </c>
      <c r="T39" s="2">
        <f>+S40+T60</f>
        <v>-3194986952</v>
      </c>
      <c r="U39" s="2">
        <f>+T40+U60</f>
        <v>-3715274931</v>
      </c>
      <c r="V39" s="2">
        <f>+S39</f>
        <v>-2526520529</v>
      </c>
      <c r="W39" s="2">
        <f>+G39</f>
        <v>-51494548</v>
      </c>
      <c r="X39" s="2">
        <v>329098460</v>
      </c>
      <c r="Y39" s="2">
        <f>+W39-X39</f>
        <v>-380593008</v>
      </c>
      <c r="Z39" s="34">
        <f>+IF(X39&lt;&gt;0,+(Y39/X39)*100,0)</f>
        <v>-115.64715556554108</v>
      </c>
      <c r="AA39" s="35">
        <v>485125093</v>
      </c>
    </row>
    <row r="40" spans="1:27" ht="12.75">
      <c r="A40" s="41" t="s">
        <v>61</v>
      </c>
      <c r="B40" s="42" t="s">
        <v>60</v>
      </c>
      <c r="C40" s="43">
        <f>+C38+C39</f>
        <v>-4876843800</v>
      </c>
      <c r="D40" s="43">
        <f aca="true" t="shared" si="4" ref="D40:AA40">+D38+D39</f>
        <v>0</v>
      </c>
      <c r="E40" s="44">
        <f t="shared" si="4"/>
        <v>-12869071116</v>
      </c>
      <c r="F40" s="45">
        <f t="shared" si="4"/>
        <v>-12579722544</v>
      </c>
      <c r="G40" s="45">
        <f t="shared" si="4"/>
        <v>190848840</v>
      </c>
      <c r="H40" s="45">
        <f t="shared" si="4"/>
        <v>-251413093</v>
      </c>
      <c r="I40" s="45">
        <f t="shared" si="4"/>
        <v>-1130996320</v>
      </c>
      <c r="J40" s="45">
        <f>+I40</f>
        <v>-1130996320</v>
      </c>
      <c r="K40" s="45">
        <f t="shared" si="4"/>
        <v>-1635584957</v>
      </c>
      <c r="L40" s="45">
        <f t="shared" si="4"/>
        <v>-1544351518</v>
      </c>
      <c r="M40" s="45">
        <f t="shared" si="4"/>
        <v>-2005325878</v>
      </c>
      <c r="N40" s="45">
        <f>+M40</f>
        <v>-2005325878</v>
      </c>
      <c r="O40" s="45">
        <f t="shared" si="4"/>
        <v>-1878107122</v>
      </c>
      <c r="P40" s="45">
        <f t="shared" si="4"/>
        <v>-2259383961</v>
      </c>
      <c r="Q40" s="45">
        <f t="shared" si="4"/>
        <v>-2528778192</v>
      </c>
      <c r="R40" s="45">
        <f>+Q40</f>
        <v>-2528778192</v>
      </c>
      <c r="S40" s="45">
        <f t="shared" si="4"/>
        <v>-3199653670</v>
      </c>
      <c r="T40" s="45">
        <f t="shared" si="4"/>
        <v>-3709475897</v>
      </c>
      <c r="U40" s="45">
        <f t="shared" si="4"/>
        <v>-4492634095</v>
      </c>
      <c r="V40" s="45">
        <f>+U40</f>
        <v>-4492634095</v>
      </c>
      <c r="W40" s="45">
        <f>+V40</f>
        <v>-4492634095</v>
      </c>
      <c r="X40" s="45">
        <f t="shared" si="4"/>
        <v>-12752990273</v>
      </c>
      <c r="Y40" s="45">
        <f t="shared" si="4"/>
        <v>7677295528</v>
      </c>
      <c r="Z40" s="46">
        <f>+IF(X40&lt;&gt;0,+(Y40/X40)*100,0)</f>
        <v>-60.19996380185431</v>
      </c>
      <c r="AA40" s="47">
        <f t="shared" si="4"/>
        <v>-12579722544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-51494548</v>
      </c>
      <c r="H60">
        <v>290882968</v>
      </c>
      <c r="I60">
        <v>-99143175</v>
      </c>
      <c r="J60">
        <v>-51494548</v>
      </c>
      <c r="K60">
        <v>-109063204</v>
      </c>
      <c r="L60">
        <v>-8188258</v>
      </c>
      <c r="M60">
        <v>37189114</v>
      </c>
      <c r="N60">
        <v>-109063204</v>
      </c>
      <c r="O60">
        <v>-12136743</v>
      </c>
      <c r="P60">
        <v>467358828</v>
      </c>
      <c r="Q60">
        <v>15035773</v>
      </c>
      <c r="R60">
        <v>-12136743</v>
      </c>
      <c r="S60">
        <v>2257663</v>
      </c>
      <c r="T60">
        <v>4666718</v>
      </c>
      <c r="U60">
        <v>-5799034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601858530</v>
      </c>
      <c r="D6" s="18"/>
      <c r="E6" s="19"/>
      <c r="F6" s="20"/>
      <c r="G6" s="20">
        <v>732233</v>
      </c>
      <c r="H6" s="20">
        <v>8284597</v>
      </c>
      <c r="I6" s="20">
        <v>41896456</v>
      </c>
      <c r="J6" s="20">
        <v>50913286</v>
      </c>
      <c r="K6" s="20">
        <v>300610048</v>
      </c>
      <c r="L6" s="20">
        <v>28624448</v>
      </c>
      <c r="M6" s="20">
        <v>13023896</v>
      </c>
      <c r="N6" s="20">
        <v>342258392</v>
      </c>
      <c r="O6" s="20">
        <v>492266386</v>
      </c>
      <c r="P6" s="20">
        <v>19892634</v>
      </c>
      <c r="Q6" s="20">
        <v>20226306</v>
      </c>
      <c r="R6" s="20">
        <v>532385326</v>
      </c>
      <c r="S6" s="20">
        <v>7239493</v>
      </c>
      <c r="T6" s="20">
        <v>18104388</v>
      </c>
      <c r="U6" s="20"/>
      <c r="V6" s="20">
        <v>25343881</v>
      </c>
      <c r="W6" s="20">
        <v>950900885</v>
      </c>
      <c r="X6" s="20"/>
      <c r="Y6" s="20">
        <v>950900885</v>
      </c>
      <c r="Z6" s="21"/>
      <c r="AA6" s="22"/>
    </row>
    <row r="7" spans="1:27" ht="12.75">
      <c r="A7" s="23" t="s">
        <v>34</v>
      </c>
      <c r="B7" s="17"/>
      <c r="C7" s="18">
        <v>161292476</v>
      </c>
      <c r="D7" s="18"/>
      <c r="E7" s="19"/>
      <c r="F7" s="20"/>
      <c r="G7" s="20">
        <v>8677452</v>
      </c>
      <c r="H7" s="20">
        <v>9258881</v>
      </c>
      <c r="I7" s="20">
        <v>24281916</v>
      </c>
      <c r="J7" s="20">
        <v>42218249</v>
      </c>
      <c r="K7" s="20">
        <v>13935191</v>
      </c>
      <c r="L7" s="20">
        <v>17305348</v>
      </c>
      <c r="M7" s="20">
        <v>8019373</v>
      </c>
      <c r="N7" s="20">
        <v>39259912</v>
      </c>
      <c r="O7" s="20">
        <v>11878384</v>
      </c>
      <c r="P7" s="20">
        <v>11519372</v>
      </c>
      <c r="Q7" s="20">
        <v>14151822</v>
      </c>
      <c r="R7" s="20">
        <v>37549578</v>
      </c>
      <c r="S7" s="20">
        <v>1148522</v>
      </c>
      <c r="T7" s="20">
        <v>15345422</v>
      </c>
      <c r="U7" s="20"/>
      <c r="V7" s="20">
        <v>16493944</v>
      </c>
      <c r="W7" s="20">
        <v>135521683</v>
      </c>
      <c r="X7" s="20"/>
      <c r="Y7" s="20">
        <v>135521683</v>
      </c>
      <c r="Z7" s="21"/>
      <c r="AA7" s="22"/>
    </row>
    <row r="8" spans="1:27" ht="12.75">
      <c r="A8" s="23" t="s">
        <v>35</v>
      </c>
      <c r="B8" s="17"/>
      <c r="C8" s="18">
        <v>18051180</v>
      </c>
      <c r="D8" s="18"/>
      <c r="E8" s="19">
        <v>30163512</v>
      </c>
      <c r="F8" s="20">
        <v>30163512</v>
      </c>
      <c r="G8" s="20">
        <v>1614924</v>
      </c>
      <c r="H8" s="20">
        <v>721071</v>
      </c>
      <c r="I8" s="20">
        <v>555329</v>
      </c>
      <c r="J8" s="20">
        <v>2891324</v>
      </c>
      <c r="K8" s="20">
        <v>2256572</v>
      </c>
      <c r="L8" s="20">
        <v>1441014</v>
      </c>
      <c r="M8" s="20">
        <v>1410516</v>
      </c>
      <c r="N8" s="20">
        <v>5108102</v>
      </c>
      <c r="O8" s="20">
        <v>1634545</v>
      </c>
      <c r="P8" s="20">
        <v>1235078</v>
      </c>
      <c r="Q8" s="20">
        <v>496405</v>
      </c>
      <c r="R8" s="20">
        <v>3366028</v>
      </c>
      <c r="S8" s="20">
        <v>701</v>
      </c>
      <c r="T8" s="20">
        <v>435886</v>
      </c>
      <c r="U8" s="20"/>
      <c r="V8" s="20">
        <v>436587</v>
      </c>
      <c r="W8" s="20">
        <v>11802041</v>
      </c>
      <c r="X8" s="20">
        <v>30163512</v>
      </c>
      <c r="Y8" s="20">
        <v>-18361471</v>
      </c>
      <c r="Z8" s="21">
        <v>-60.87</v>
      </c>
      <c r="AA8" s="22">
        <v>30163512</v>
      </c>
    </row>
    <row r="9" spans="1:27" ht="12.75">
      <c r="A9" s="23" t="s">
        <v>36</v>
      </c>
      <c r="B9" s="17" t="s">
        <v>6</v>
      </c>
      <c r="C9" s="18">
        <v>446098537</v>
      </c>
      <c r="D9" s="18"/>
      <c r="E9" s="19">
        <v>269439000</v>
      </c>
      <c r="F9" s="20">
        <v>269439000</v>
      </c>
      <c r="G9" s="20">
        <v>112848071</v>
      </c>
      <c r="H9" s="20">
        <v>3744411</v>
      </c>
      <c r="I9" s="20">
        <v>249094</v>
      </c>
      <c r="J9" s="20">
        <v>116841576</v>
      </c>
      <c r="K9" s="20">
        <v>6920</v>
      </c>
      <c r="L9" s="20">
        <v>371386</v>
      </c>
      <c r="M9" s="20">
        <v>86209361</v>
      </c>
      <c r="N9" s="20">
        <v>86587667</v>
      </c>
      <c r="O9" s="20">
        <v>125660</v>
      </c>
      <c r="P9" s="20">
        <v>211721</v>
      </c>
      <c r="Q9" s="20">
        <v>66600529</v>
      </c>
      <c r="R9" s="20">
        <v>66937910</v>
      </c>
      <c r="S9" s="20">
        <v>19501</v>
      </c>
      <c r="T9" s="20">
        <v>1374356</v>
      </c>
      <c r="U9" s="20"/>
      <c r="V9" s="20">
        <v>1393857</v>
      </c>
      <c r="W9" s="20">
        <v>271761010</v>
      </c>
      <c r="X9" s="20">
        <v>269439000</v>
      </c>
      <c r="Y9" s="20">
        <v>2322010</v>
      </c>
      <c r="Z9" s="21">
        <v>0.86</v>
      </c>
      <c r="AA9" s="22">
        <v>269439000</v>
      </c>
    </row>
    <row r="10" spans="1:27" ht="12.75">
      <c r="A10" s="23" t="s">
        <v>37</v>
      </c>
      <c r="B10" s="17" t="s">
        <v>6</v>
      </c>
      <c r="C10" s="18">
        <v>64199394</v>
      </c>
      <c r="D10" s="18"/>
      <c r="E10" s="19">
        <v>81230004</v>
      </c>
      <c r="F10" s="20">
        <v>81230004</v>
      </c>
      <c r="G10" s="20">
        <v>33098500</v>
      </c>
      <c r="H10" s="20"/>
      <c r="I10" s="20"/>
      <c r="J10" s="20">
        <v>33098500</v>
      </c>
      <c r="K10" s="20">
        <v>2374859</v>
      </c>
      <c r="L10" s="20"/>
      <c r="M10" s="20">
        <v>31883013</v>
      </c>
      <c r="N10" s="20">
        <v>34257872</v>
      </c>
      <c r="O10" s="20"/>
      <c r="P10" s="20"/>
      <c r="Q10" s="20">
        <v>15177486</v>
      </c>
      <c r="R10" s="20">
        <v>15177486</v>
      </c>
      <c r="S10" s="20"/>
      <c r="T10" s="20"/>
      <c r="U10" s="20"/>
      <c r="V10" s="20"/>
      <c r="W10" s="20">
        <v>82533858</v>
      </c>
      <c r="X10" s="20">
        <v>81230004</v>
      </c>
      <c r="Y10" s="20">
        <v>1303854</v>
      </c>
      <c r="Z10" s="21">
        <v>1.61</v>
      </c>
      <c r="AA10" s="22">
        <v>81230004</v>
      </c>
    </row>
    <row r="11" spans="1:27" ht="12.75">
      <c r="A11" s="23" t="s">
        <v>38</v>
      </c>
      <c r="B11" s="17"/>
      <c r="C11" s="18"/>
      <c r="D11" s="18"/>
      <c r="E11" s="19">
        <v>4908096</v>
      </c>
      <c r="F11" s="20">
        <v>4908096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4908096</v>
      </c>
      <c r="Y11" s="20">
        <v>-4908096</v>
      </c>
      <c r="Z11" s="21">
        <v>-100</v>
      </c>
      <c r="AA11" s="22">
        <v>4908096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-603971525</v>
      </c>
      <c r="D14" s="18"/>
      <c r="E14" s="19">
        <v>-601816668</v>
      </c>
      <c r="F14" s="20">
        <v>-571894554</v>
      </c>
      <c r="G14" s="20">
        <v>-28844466</v>
      </c>
      <c r="H14" s="20">
        <v>-33682833</v>
      </c>
      <c r="I14" s="20">
        <v>-34786100</v>
      </c>
      <c r="J14" s="20">
        <v>-97313399</v>
      </c>
      <c r="K14" s="20">
        <v>-36456537</v>
      </c>
      <c r="L14" s="20">
        <v>-37861524</v>
      </c>
      <c r="M14" s="20">
        <v>-51223567</v>
      </c>
      <c r="N14" s="20">
        <v>-125541628</v>
      </c>
      <c r="O14" s="20">
        <v>-46246540</v>
      </c>
      <c r="P14" s="20">
        <v>-47564936</v>
      </c>
      <c r="Q14" s="20">
        <v>-50453594</v>
      </c>
      <c r="R14" s="20">
        <v>-144265070</v>
      </c>
      <c r="S14" s="20">
        <v>-40523980</v>
      </c>
      <c r="T14" s="20">
        <v>-49384759</v>
      </c>
      <c r="U14" s="20"/>
      <c r="V14" s="20">
        <v>-89908739</v>
      </c>
      <c r="W14" s="20">
        <v>-457028836</v>
      </c>
      <c r="X14" s="20">
        <v>-571894554</v>
      </c>
      <c r="Y14" s="20">
        <v>114865718</v>
      </c>
      <c r="Z14" s="21">
        <v>-20.09</v>
      </c>
      <c r="AA14" s="22">
        <v>-571894554</v>
      </c>
    </row>
    <row r="15" spans="1:27" ht="12.75">
      <c r="A15" s="23" t="s">
        <v>42</v>
      </c>
      <c r="B15" s="17"/>
      <c r="C15" s="18">
        <v>-19389929</v>
      </c>
      <c r="D15" s="18"/>
      <c r="E15" s="19">
        <v>-2515008</v>
      </c>
      <c r="F15" s="20">
        <v>-2515008</v>
      </c>
      <c r="G15" s="20">
        <v>-602</v>
      </c>
      <c r="H15" s="20">
        <v>-302778</v>
      </c>
      <c r="I15" s="20">
        <v>-3082</v>
      </c>
      <c r="J15" s="20">
        <v>-306462</v>
      </c>
      <c r="K15" s="20">
        <v>-204156</v>
      </c>
      <c r="L15" s="20"/>
      <c r="M15" s="20">
        <v>-504</v>
      </c>
      <c r="N15" s="20">
        <v>-204660</v>
      </c>
      <c r="O15" s="20">
        <v>-638</v>
      </c>
      <c r="P15" s="20">
        <v>-780</v>
      </c>
      <c r="Q15" s="20"/>
      <c r="R15" s="20">
        <v>-1418</v>
      </c>
      <c r="S15" s="20">
        <v>-724</v>
      </c>
      <c r="T15" s="20">
        <v>-1546</v>
      </c>
      <c r="U15" s="20"/>
      <c r="V15" s="20">
        <v>-2270</v>
      </c>
      <c r="W15" s="20">
        <v>-514810</v>
      </c>
      <c r="X15" s="20">
        <v>-2515008</v>
      </c>
      <c r="Y15" s="20">
        <v>2000198</v>
      </c>
      <c r="Z15" s="21">
        <v>-79.53</v>
      </c>
      <c r="AA15" s="22">
        <v>-2515008</v>
      </c>
    </row>
    <row r="16" spans="1:27" ht="12.75">
      <c r="A16" s="23" t="s">
        <v>43</v>
      </c>
      <c r="B16" s="17" t="s">
        <v>6</v>
      </c>
      <c r="C16" s="18"/>
      <c r="D16" s="18"/>
      <c r="E16" s="19">
        <v>-99996</v>
      </c>
      <c r="F16" s="20">
        <v>-99996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-99996</v>
      </c>
      <c r="Y16" s="20">
        <v>99996</v>
      </c>
      <c r="Z16" s="21">
        <v>-100</v>
      </c>
      <c r="AA16" s="22">
        <v>-99996</v>
      </c>
    </row>
    <row r="17" spans="1:27" ht="12.75">
      <c r="A17" s="24" t="s">
        <v>44</v>
      </c>
      <c r="B17" s="25"/>
      <c r="C17" s="26">
        <f aca="true" t="shared" si="0" ref="C17:Y17">SUM(C6:C16)</f>
        <v>668138663</v>
      </c>
      <c r="D17" s="26">
        <f>SUM(D6:D16)</f>
        <v>0</v>
      </c>
      <c r="E17" s="27">
        <f t="shared" si="0"/>
        <v>-218691060</v>
      </c>
      <c r="F17" s="28">
        <f t="shared" si="0"/>
        <v>-188768946</v>
      </c>
      <c r="G17" s="28">
        <f t="shared" si="0"/>
        <v>128126112</v>
      </c>
      <c r="H17" s="28">
        <f t="shared" si="0"/>
        <v>-11976651</v>
      </c>
      <c r="I17" s="28">
        <f t="shared" si="0"/>
        <v>32193613</v>
      </c>
      <c r="J17" s="28">
        <f t="shared" si="0"/>
        <v>148343074</v>
      </c>
      <c r="K17" s="28">
        <f t="shared" si="0"/>
        <v>282522897</v>
      </c>
      <c r="L17" s="28">
        <f t="shared" si="0"/>
        <v>9880672</v>
      </c>
      <c r="M17" s="28">
        <f t="shared" si="0"/>
        <v>89322088</v>
      </c>
      <c r="N17" s="28">
        <f t="shared" si="0"/>
        <v>381725657</v>
      </c>
      <c r="O17" s="28">
        <f t="shared" si="0"/>
        <v>459657797</v>
      </c>
      <c r="P17" s="28">
        <f t="shared" si="0"/>
        <v>-14706911</v>
      </c>
      <c r="Q17" s="28">
        <f t="shared" si="0"/>
        <v>66198954</v>
      </c>
      <c r="R17" s="28">
        <f t="shared" si="0"/>
        <v>511149840</v>
      </c>
      <c r="S17" s="28">
        <f t="shared" si="0"/>
        <v>-32116487</v>
      </c>
      <c r="T17" s="28">
        <f t="shared" si="0"/>
        <v>-14126253</v>
      </c>
      <c r="U17" s="28">
        <f t="shared" si="0"/>
        <v>0</v>
      </c>
      <c r="V17" s="28">
        <f t="shared" si="0"/>
        <v>-46242740</v>
      </c>
      <c r="W17" s="28">
        <f t="shared" si="0"/>
        <v>994975831</v>
      </c>
      <c r="X17" s="28">
        <f t="shared" si="0"/>
        <v>-188768946</v>
      </c>
      <c r="Y17" s="28">
        <f t="shared" si="0"/>
        <v>1183744777</v>
      </c>
      <c r="Z17" s="29">
        <f>+IF(X17&lt;&gt;0,+(Y17/X17)*100,0)</f>
        <v>-627.0866061836251</v>
      </c>
      <c r="AA17" s="30">
        <f>SUM(AA6:AA16)</f>
        <v>-188768946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21948000</v>
      </c>
      <c r="F21" s="20">
        <v>21948000</v>
      </c>
      <c r="G21" s="36">
        <v>98</v>
      </c>
      <c r="H21" s="36"/>
      <c r="I21" s="36"/>
      <c r="J21" s="20">
        <v>98</v>
      </c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>
        <v>98</v>
      </c>
      <c r="X21" s="20">
        <v>21948000</v>
      </c>
      <c r="Y21" s="36">
        <v>-21947902</v>
      </c>
      <c r="Z21" s="37">
        <v>-100</v>
      </c>
      <c r="AA21" s="38">
        <v>21948000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-56635328</v>
      </c>
      <c r="D26" s="18"/>
      <c r="E26" s="19">
        <v>-148043796</v>
      </c>
      <c r="F26" s="20">
        <v>-130920596</v>
      </c>
      <c r="G26" s="20">
        <v>-9559620</v>
      </c>
      <c r="H26" s="20">
        <v>-13665970</v>
      </c>
      <c r="I26" s="20">
        <v>-6771948</v>
      </c>
      <c r="J26" s="20">
        <v>-29997538</v>
      </c>
      <c r="K26" s="20">
        <v>-12550933</v>
      </c>
      <c r="L26" s="20">
        <v>-3120653</v>
      </c>
      <c r="M26" s="20">
        <v>-7099259</v>
      </c>
      <c r="N26" s="20">
        <v>-22770845</v>
      </c>
      <c r="O26" s="20">
        <v>-73989</v>
      </c>
      <c r="P26" s="20">
        <v>-6437325</v>
      </c>
      <c r="Q26" s="20">
        <v>-10774634</v>
      </c>
      <c r="R26" s="20">
        <v>-17285948</v>
      </c>
      <c r="S26" s="20">
        <v>-4802167</v>
      </c>
      <c r="T26" s="20">
        <v>-8995853</v>
      </c>
      <c r="U26" s="20"/>
      <c r="V26" s="20">
        <v>-13798020</v>
      </c>
      <c r="W26" s="20">
        <v>-83852351</v>
      </c>
      <c r="X26" s="20">
        <v>-130920596</v>
      </c>
      <c r="Y26" s="20">
        <v>47068245</v>
      </c>
      <c r="Z26" s="21">
        <v>-35.95</v>
      </c>
      <c r="AA26" s="22">
        <v>-130920596</v>
      </c>
    </row>
    <row r="27" spans="1:27" ht="12.75">
      <c r="A27" s="24" t="s">
        <v>51</v>
      </c>
      <c r="B27" s="25"/>
      <c r="C27" s="26">
        <f aca="true" t="shared" si="1" ref="C27:Y27">SUM(C21:C26)</f>
        <v>-56635328</v>
      </c>
      <c r="D27" s="26">
        <f>SUM(D21:D26)</f>
        <v>0</v>
      </c>
      <c r="E27" s="27">
        <f t="shared" si="1"/>
        <v>-126095796</v>
      </c>
      <c r="F27" s="28">
        <f t="shared" si="1"/>
        <v>-108972596</v>
      </c>
      <c r="G27" s="28">
        <f t="shared" si="1"/>
        <v>-9559522</v>
      </c>
      <c r="H27" s="28">
        <f t="shared" si="1"/>
        <v>-13665970</v>
      </c>
      <c r="I27" s="28">
        <f t="shared" si="1"/>
        <v>-6771948</v>
      </c>
      <c r="J27" s="28">
        <f t="shared" si="1"/>
        <v>-29997440</v>
      </c>
      <c r="K27" s="28">
        <f t="shared" si="1"/>
        <v>-12550933</v>
      </c>
      <c r="L27" s="28">
        <f t="shared" si="1"/>
        <v>-3120653</v>
      </c>
      <c r="M27" s="28">
        <f t="shared" si="1"/>
        <v>-7099259</v>
      </c>
      <c r="N27" s="28">
        <f t="shared" si="1"/>
        <v>-22770845</v>
      </c>
      <c r="O27" s="28">
        <f t="shared" si="1"/>
        <v>-73989</v>
      </c>
      <c r="P27" s="28">
        <f t="shared" si="1"/>
        <v>-6437325</v>
      </c>
      <c r="Q27" s="28">
        <f t="shared" si="1"/>
        <v>-10774634</v>
      </c>
      <c r="R27" s="28">
        <f t="shared" si="1"/>
        <v>-17285948</v>
      </c>
      <c r="S27" s="28">
        <f t="shared" si="1"/>
        <v>-4802167</v>
      </c>
      <c r="T27" s="28">
        <f t="shared" si="1"/>
        <v>-8995853</v>
      </c>
      <c r="U27" s="28">
        <f t="shared" si="1"/>
        <v>0</v>
      </c>
      <c r="V27" s="28">
        <f t="shared" si="1"/>
        <v>-13798020</v>
      </c>
      <c r="W27" s="28">
        <f t="shared" si="1"/>
        <v>-83852253</v>
      </c>
      <c r="X27" s="28">
        <f t="shared" si="1"/>
        <v>-108972596</v>
      </c>
      <c r="Y27" s="28">
        <f t="shared" si="1"/>
        <v>25120343</v>
      </c>
      <c r="Z27" s="29">
        <f>+IF(X27&lt;&gt;0,+(Y27/X27)*100,0)</f>
        <v>-23.051981802837844</v>
      </c>
      <c r="AA27" s="30">
        <f>SUM(AA21:AA26)</f>
        <v>-108972596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29681</v>
      </c>
      <c r="D33" s="18"/>
      <c r="E33" s="19">
        <v>-11235582</v>
      </c>
      <c r="F33" s="20">
        <v>-11235582</v>
      </c>
      <c r="G33" s="20">
        <v>11284173</v>
      </c>
      <c r="H33" s="36">
        <v>-11269656</v>
      </c>
      <c r="I33" s="36">
        <v>-292620</v>
      </c>
      <c r="J33" s="36">
        <v>-278103</v>
      </c>
      <c r="K33" s="20">
        <v>246237</v>
      </c>
      <c r="L33" s="20">
        <v>92196</v>
      </c>
      <c r="M33" s="20">
        <v>-26313</v>
      </c>
      <c r="N33" s="20">
        <v>312120</v>
      </c>
      <c r="O33" s="36">
        <v>-25339</v>
      </c>
      <c r="P33" s="36">
        <v>43959</v>
      </c>
      <c r="Q33" s="36">
        <v>-18157</v>
      </c>
      <c r="R33" s="20">
        <v>463</v>
      </c>
      <c r="S33" s="20">
        <v>-34480</v>
      </c>
      <c r="T33" s="20">
        <v>-300</v>
      </c>
      <c r="U33" s="20">
        <v>300</v>
      </c>
      <c r="V33" s="36">
        <v>-34480</v>
      </c>
      <c r="W33" s="36"/>
      <c r="X33" s="36">
        <v>-11235582</v>
      </c>
      <c r="Y33" s="20">
        <v>11235582</v>
      </c>
      <c r="Z33" s="21">
        <v>-100</v>
      </c>
      <c r="AA33" s="22">
        <v>-11235582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46450025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46479706</v>
      </c>
      <c r="D36" s="26">
        <f>SUM(D31:D35)</f>
        <v>0</v>
      </c>
      <c r="E36" s="27">
        <f t="shared" si="2"/>
        <v>-11235582</v>
      </c>
      <c r="F36" s="28">
        <f t="shared" si="2"/>
        <v>-11235582</v>
      </c>
      <c r="G36" s="28">
        <f t="shared" si="2"/>
        <v>11284173</v>
      </c>
      <c r="H36" s="28">
        <f t="shared" si="2"/>
        <v>-11269656</v>
      </c>
      <c r="I36" s="28">
        <f t="shared" si="2"/>
        <v>-292620</v>
      </c>
      <c r="J36" s="28">
        <f t="shared" si="2"/>
        <v>-278103</v>
      </c>
      <c r="K36" s="28">
        <f t="shared" si="2"/>
        <v>246237</v>
      </c>
      <c r="L36" s="28">
        <f t="shared" si="2"/>
        <v>92196</v>
      </c>
      <c r="M36" s="28">
        <f t="shared" si="2"/>
        <v>-26313</v>
      </c>
      <c r="N36" s="28">
        <f t="shared" si="2"/>
        <v>312120</v>
      </c>
      <c r="O36" s="28">
        <f t="shared" si="2"/>
        <v>-25339</v>
      </c>
      <c r="P36" s="28">
        <f t="shared" si="2"/>
        <v>43959</v>
      </c>
      <c r="Q36" s="28">
        <f t="shared" si="2"/>
        <v>-18157</v>
      </c>
      <c r="R36" s="28">
        <f t="shared" si="2"/>
        <v>463</v>
      </c>
      <c r="S36" s="28">
        <f t="shared" si="2"/>
        <v>-34480</v>
      </c>
      <c r="T36" s="28">
        <f t="shared" si="2"/>
        <v>-300</v>
      </c>
      <c r="U36" s="28">
        <f t="shared" si="2"/>
        <v>300</v>
      </c>
      <c r="V36" s="28">
        <f t="shared" si="2"/>
        <v>-34480</v>
      </c>
      <c r="W36" s="28">
        <f t="shared" si="2"/>
        <v>0</v>
      </c>
      <c r="X36" s="28">
        <f t="shared" si="2"/>
        <v>-11235582</v>
      </c>
      <c r="Y36" s="28">
        <f t="shared" si="2"/>
        <v>11235582</v>
      </c>
      <c r="Z36" s="29">
        <f>+IF(X36&lt;&gt;0,+(Y36/X36)*100,0)</f>
        <v>-100</v>
      </c>
      <c r="AA36" s="30">
        <f>SUM(AA31:AA35)</f>
        <v>-11235582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657983041</v>
      </c>
      <c r="D38" s="32">
        <f>+D17+D27+D36</f>
        <v>0</v>
      </c>
      <c r="E38" s="33">
        <f t="shared" si="3"/>
        <v>-356022438</v>
      </c>
      <c r="F38" s="2">
        <f t="shared" si="3"/>
        <v>-308977124</v>
      </c>
      <c r="G38" s="2">
        <f t="shared" si="3"/>
        <v>129850763</v>
      </c>
      <c r="H38" s="2">
        <f t="shared" si="3"/>
        <v>-36912277</v>
      </c>
      <c r="I38" s="2">
        <f t="shared" si="3"/>
        <v>25129045</v>
      </c>
      <c r="J38" s="2">
        <f t="shared" si="3"/>
        <v>118067531</v>
      </c>
      <c r="K38" s="2">
        <f t="shared" si="3"/>
        <v>270218201</v>
      </c>
      <c r="L38" s="2">
        <f t="shared" si="3"/>
        <v>6852215</v>
      </c>
      <c r="M38" s="2">
        <f t="shared" si="3"/>
        <v>82196516</v>
      </c>
      <c r="N38" s="2">
        <f t="shared" si="3"/>
        <v>359266932</v>
      </c>
      <c r="O38" s="2">
        <f t="shared" si="3"/>
        <v>459558469</v>
      </c>
      <c r="P38" s="2">
        <f t="shared" si="3"/>
        <v>-21100277</v>
      </c>
      <c r="Q38" s="2">
        <f t="shared" si="3"/>
        <v>55406163</v>
      </c>
      <c r="R38" s="2">
        <f t="shared" si="3"/>
        <v>493864355</v>
      </c>
      <c r="S38" s="2">
        <f t="shared" si="3"/>
        <v>-36953134</v>
      </c>
      <c r="T38" s="2">
        <f t="shared" si="3"/>
        <v>-23122406</v>
      </c>
      <c r="U38" s="2">
        <f t="shared" si="3"/>
        <v>300</v>
      </c>
      <c r="V38" s="2">
        <f t="shared" si="3"/>
        <v>-60075240</v>
      </c>
      <c r="W38" s="2">
        <f t="shared" si="3"/>
        <v>911123578</v>
      </c>
      <c r="X38" s="2">
        <f t="shared" si="3"/>
        <v>-308977124</v>
      </c>
      <c r="Y38" s="2">
        <f t="shared" si="3"/>
        <v>1220100702</v>
      </c>
      <c r="Z38" s="34">
        <f>+IF(X38&lt;&gt;0,+(Y38/X38)*100,0)</f>
        <v>-394.88383029935903</v>
      </c>
      <c r="AA38" s="35">
        <f>+AA17+AA27+AA36</f>
        <v>-308977124</v>
      </c>
    </row>
    <row r="39" spans="1:27" ht="12.75">
      <c r="A39" s="23" t="s">
        <v>59</v>
      </c>
      <c r="B39" s="17"/>
      <c r="C39" s="32">
        <v>-24155469</v>
      </c>
      <c r="D39" s="32"/>
      <c r="E39" s="33"/>
      <c r="F39" s="2"/>
      <c r="G39" s="2">
        <v>35199281</v>
      </c>
      <c r="H39" s="2">
        <f>+G40+H60</f>
        <v>165050044</v>
      </c>
      <c r="I39" s="2">
        <f>+H40+I60</f>
        <v>128137767</v>
      </c>
      <c r="J39" s="2">
        <f>+G39</f>
        <v>35199281</v>
      </c>
      <c r="K39" s="2">
        <f>+I40+K60</f>
        <v>153266812</v>
      </c>
      <c r="L39" s="2">
        <f>+K40+L60</f>
        <v>423485013</v>
      </c>
      <c r="M39" s="2">
        <f>+L40+M60</f>
        <v>430337228</v>
      </c>
      <c r="N39" s="2">
        <f>+K39</f>
        <v>153266812</v>
      </c>
      <c r="O39" s="2">
        <f>+M40+O60</f>
        <v>512533744</v>
      </c>
      <c r="P39" s="2">
        <f>+O40+P60</f>
        <v>972092213</v>
      </c>
      <c r="Q39" s="2">
        <f>+P40+Q60</f>
        <v>950991936</v>
      </c>
      <c r="R39" s="2">
        <f>+O39</f>
        <v>512533744</v>
      </c>
      <c r="S39" s="2">
        <f>+Q40+S60</f>
        <v>1006398099</v>
      </c>
      <c r="T39" s="2">
        <f>+S40+T60</f>
        <v>969444965</v>
      </c>
      <c r="U39" s="2">
        <f>+T40+U60</f>
        <v>946322559</v>
      </c>
      <c r="V39" s="2">
        <f>+S39</f>
        <v>1006398099</v>
      </c>
      <c r="W39" s="2">
        <f>+G39</f>
        <v>35199281</v>
      </c>
      <c r="X39" s="2"/>
      <c r="Y39" s="2">
        <f>+W39-X39</f>
        <v>35199281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633827572</v>
      </c>
      <c r="D40" s="43">
        <f aca="true" t="shared" si="4" ref="D40:AA40">+D38+D39</f>
        <v>0</v>
      </c>
      <c r="E40" s="44">
        <f t="shared" si="4"/>
        <v>-356022438</v>
      </c>
      <c r="F40" s="45">
        <f t="shared" si="4"/>
        <v>-308977124</v>
      </c>
      <c r="G40" s="45">
        <f t="shared" si="4"/>
        <v>165050044</v>
      </c>
      <c r="H40" s="45">
        <f t="shared" si="4"/>
        <v>128137767</v>
      </c>
      <c r="I40" s="45">
        <f t="shared" si="4"/>
        <v>153266812</v>
      </c>
      <c r="J40" s="45">
        <f>+I40</f>
        <v>153266812</v>
      </c>
      <c r="K40" s="45">
        <f t="shared" si="4"/>
        <v>423485013</v>
      </c>
      <c r="L40" s="45">
        <f t="shared" si="4"/>
        <v>430337228</v>
      </c>
      <c r="M40" s="45">
        <f t="shared" si="4"/>
        <v>512533744</v>
      </c>
      <c r="N40" s="45">
        <f>+M40</f>
        <v>512533744</v>
      </c>
      <c r="O40" s="45">
        <f t="shared" si="4"/>
        <v>972092213</v>
      </c>
      <c r="P40" s="45">
        <f t="shared" si="4"/>
        <v>950991936</v>
      </c>
      <c r="Q40" s="45">
        <f t="shared" si="4"/>
        <v>1006398099</v>
      </c>
      <c r="R40" s="45">
        <f>+Q40</f>
        <v>1006398099</v>
      </c>
      <c r="S40" s="45">
        <f t="shared" si="4"/>
        <v>969444965</v>
      </c>
      <c r="T40" s="45">
        <f t="shared" si="4"/>
        <v>946322559</v>
      </c>
      <c r="U40" s="45">
        <f t="shared" si="4"/>
        <v>946322859</v>
      </c>
      <c r="V40" s="45">
        <f>+U40</f>
        <v>946322859</v>
      </c>
      <c r="W40" s="45">
        <f>+V40</f>
        <v>946322859</v>
      </c>
      <c r="X40" s="45">
        <f t="shared" si="4"/>
        <v>-308977124</v>
      </c>
      <c r="Y40" s="45">
        <f t="shared" si="4"/>
        <v>1255299983</v>
      </c>
      <c r="Z40" s="46">
        <f>+IF(X40&lt;&gt;0,+(Y40/X40)*100,0)</f>
        <v>-406.27602676501067</v>
      </c>
      <c r="AA40" s="47">
        <f t="shared" si="4"/>
        <v>-308977124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35199281</v>
      </c>
      <c r="J60">
        <v>35199281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33550000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33550000</v>
      </c>
      <c r="Y6" s="20">
        <v>-33550000</v>
      </c>
      <c r="Z6" s="21">
        <v>-100</v>
      </c>
      <c r="AA6" s="22">
        <v>33550000</v>
      </c>
    </row>
    <row r="7" spans="1:27" ht="12.75">
      <c r="A7" s="23" t="s">
        <v>34</v>
      </c>
      <c r="B7" s="17"/>
      <c r="C7" s="18"/>
      <c r="D7" s="18"/>
      <c r="E7" s="19"/>
      <c r="F7" s="20">
        <v>197068754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197068754</v>
      </c>
      <c r="Y7" s="20">
        <v>-197068754</v>
      </c>
      <c r="Z7" s="21">
        <v>-100</v>
      </c>
      <c r="AA7" s="22">
        <v>197068754</v>
      </c>
    </row>
    <row r="8" spans="1:27" ht="12.75">
      <c r="A8" s="23" t="s">
        <v>35</v>
      </c>
      <c r="B8" s="17"/>
      <c r="C8" s="18"/>
      <c r="D8" s="18"/>
      <c r="E8" s="19"/>
      <c r="F8" s="20">
        <v>44873859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44873859</v>
      </c>
      <c r="Y8" s="20">
        <v>-44873859</v>
      </c>
      <c r="Z8" s="21">
        <v>-100</v>
      </c>
      <c r="AA8" s="22">
        <v>44873859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121603000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121603000</v>
      </c>
      <c r="Y9" s="20">
        <v>-121603000</v>
      </c>
      <c r="Z9" s="21">
        <v>-100</v>
      </c>
      <c r="AA9" s="22">
        <v>121603000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74961098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74961098</v>
      </c>
      <c r="Y10" s="20">
        <v>-74961098</v>
      </c>
      <c r="Z10" s="21">
        <v>-100</v>
      </c>
      <c r="AA10" s="22">
        <v>74961098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-410396691</v>
      </c>
      <c r="D14" s="18"/>
      <c r="E14" s="19">
        <v>-374065352</v>
      </c>
      <c r="F14" s="20">
        <v>-361158170</v>
      </c>
      <c r="G14" s="20">
        <v>-10046693</v>
      </c>
      <c r="H14" s="20">
        <v>-10046693</v>
      </c>
      <c r="I14" s="20">
        <v>-10046693</v>
      </c>
      <c r="J14" s="20">
        <v>-30140079</v>
      </c>
      <c r="K14" s="20">
        <v>-15922661</v>
      </c>
      <c r="L14" s="20">
        <v>-4056211</v>
      </c>
      <c r="M14" s="20"/>
      <c r="N14" s="20">
        <v>-19978872</v>
      </c>
      <c r="O14" s="20"/>
      <c r="P14" s="20"/>
      <c r="Q14" s="20"/>
      <c r="R14" s="20"/>
      <c r="S14" s="20"/>
      <c r="T14" s="20"/>
      <c r="U14" s="20"/>
      <c r="V14" s="20"/>
      <c r="W14" s="20">
        <v>-50118951</v>
      </c>
      <c r="X14" s="20">
        <v>-361158170</v>
      </c>
      <c r="Y14" s="20">
        <v>311039219</v>
      </c>
      <c r="Z14" s="21">
        <v>-86.12</v>
      </c>
      <c r="AA14" s="22">
        <v>-361158170</v>
      </c>
    </row>
    <row r="15" spans="1:27" ht="12.75">
      <c r="A15" s="23" t="s">
        <v>42</v>
      </c>
      <c r="B15" s="17"/>
      <c r="C15" s="18">
        <v>-63977015</v>
      </c>
      <c r="D15" s="18"/>
      <c r="E15" s="19"/>
      <c r="F15" s="20"/>
      <c r="G15" s="20"/>
      <c r="H15" s="20"/>
      <c r="I15" s="20"/>
      <c r="J15" s="20"/>
      <c r="K15" s="20">
        <v>-396911</v>
      </c>
      <c r="L15" s="20"/>
      <c r="M15" s="20"/>
      <c r="N15" s="20">
        <v>-396911</v>
      </c>
      <c r="O15" s="20"/>
      <c r="P15" s="20"/>
      <c r="Q15" s="20"/>
      <c r="R15" s="20"/>
      <c r="S15" s="20"/>
      <c r="T15" s="20"/>
      <c r="U15" s="20"/>
      <c r="V15" s="20"/>
      <c r="W15" s="20">
        <v>-396911</v>
      </c>
      <c r="X15" s="20"/>
      <c r="Y15" s="20">
        <v>-396911</v>
      </c>
      <c r="Z15" s="21"/>
      <c r="AA15" s="22"/>
    </row>
    <row r="16" spans="1:27" ht="12.75">
      <c r="A16" s="23" t="s">
        <v>43</v>
      </c>
      <c r="B16" s="17" t="s">
        <v>6</v>
      </c>
      <c r="C16" s="18">
        <v>-166702</v>
      </c>
      <c r="D16" s="18"/>
      <c r="E16" s="19"/>
      <c r="F16" s="20"/>
      <c r="G16" s="20">
        <v>-601918</v>
      </c>
      <c r="H16" s="20">
        <v>-601918</v>
      </c>
      <c r="I16" s="20">
        <v>-601918</v>
      </c>
      <c r="J16" s="20">
        <v>-1805754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-1805754</v>
      </c>
      <c r="X16" s="20"/>
      <c r="Y16" s="20">
        <v>-1805754</v>
      </c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-474540408</v>
      </c>
      <c r="D17" s="26">
        <f>SUM(D6:D16)</f>
        <v>0</v>
      </c>
      <c r="E17" s="27">
        <f t="shared" si="0"/>
        <v>-374065352</v>
      </c>
      <c r="F17" s="28">
        <f t="shared" si="0"/>
        <v>110898541</v>
      </c>
      <c r="G17" s="28">
        <f t="shared" si="0"/>
        <v>-10648611</v>
      </c>
      <c r="H17" s="28">
        <f t="shared" si="0"/>
        <v>-10648611</v>
      </c>
      <c r="I17" s="28">
        <f t="shared" si="0"/>
        <v>-10648611</v>
      </c>
      <c r="J17" s="28">
        <f t="shared" si="0"/>
        <v>-31945833</v>
      </c>
      <c r="K17" s="28">
        <f t="shared" si="0"/>
        <v>-16319572</v>
      </c>
      <c r="L17" s="28">
        <f t="shared" si="0"/>
        <v>-4056211</v>
      </c>
      <c r="M17" s="28">
        <f t="shared" si="0"/>
        <v>0</v>
      </c>
      <c r="N17" s="28">
        <f t="shared" si="0"/>
        <v>-20375783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  <c r="V17" s="28">
        <f t="shared" si="0"/>
        <v>0</v>
      </c>
      <c r="W17" s="28">
        <f t="shared" si="0"/>
        <v>-52321616</v>
      </c>
      <c r="X17" s="28">
        <f t="shared" si="0"/>
        <v>110898541</v>
      </c>
      <c r="Y17" s="28">
        <f t="shared" si="0"/>
        <v>-163220157</v>
      </c>
      <c r="Z17" s="29">
        <f>+IF(X17&lt;&gt;0,+(Y17/X17)*100,0)</f>
        <v>-147.17971537605712</v>
      </c>
      <c r="AA17" s="30">
        <f>SUM(AA6:AA16)</f>
        <v>110898541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-77961098</v>
      </c>
      <c r="G26" s="20">
        <v>119371</v>
      </c>
      <c r="H26" s="20">
        <v>119371</v>
      </c>
      <c r="I26" s="20">
        <v>119371</v>
      </c>
      <c r="J26" s="20">
        <v>358113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358113</v>
      </c>
      <c r="X26" s="20">
        <v>-77961098</v>
      </c>
      <c r="Y26" s="20">
        <v>78319211</v>
      </c>
      <c r="Z26" s="21">
        <v>-100.46</v>
      </c>
      <c r="AA26" s="22">
        <v>-77961098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-77961098</v>
      </c>
      <c r="G27" s="28">
        <f t="shared" si="1"/>
        <v>119371</v>
      </c>
      <c r="H27" s="28">
        <f t="shared" si="1"/>
        <v>119371</v>
      </c>
      <c r="I27" s="28">
        <f t="shared" si="1"/>
        <v>119371</v>
      </c>
      <c r="J27" s="28">
        <f t="shared" si="1"/>
        <v>358113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358113</v>
      </c>
      <c r="X27" s="28">
        <f t="shared" si="1"/>
        <v>-77961098</v>
      </c>
      <c r="Y27" s="28">
        <f t="shared" si="1"/>
        <v>78319211</v>
      </c>
      <c r="Z27" s="29">
        <f>+IF(X27&lt;&gt;0,+(Y27/X27)*100,0)</f>
        <v>-100.45934832780318</v>
      </c>
      <c r="AA27" s="30">
        <f>SUM(AA21:AA26)</f>
        <v>-77961098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>
        <v>7128716</v>
      </c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>
        <v>7128716</v>
      </c>
      <c r="Y33" s="20">
        <v>-7128716</v>
      </c>
      <c r="Z33" s="21">
        <v>-100</v>
      </c>
      <c r="AA33" s="22">
        <v>7128716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7128716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7128716</v>
      </c>
      <c r="Y36" s="28">
        <f t="shared" si="2"/>
        <v>-7128716</v>
      </c>
      <c r="Z36" s="29">
        <f>+IF(X36&lt;&gt;0,+(Y36/X36)*100,0)</f>
        <v>-100</v>
      </c>
      <c r="AA36" s="30">
        <f>SUM(AA31:AA35)</f>
        <v>7128716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-474540408</v>
      </c>
      <c r="D38" s="32">
        <f>+D17+D27+D36</f>
        <v>0</v>
      </c>
      <c r="E38" s="33">
        <f t="shared" si="3"/>
        <v>-374065352</v>
      </c>
      <c r="F38" s="2">
        <f t="shared" si="3"/>
        <v>40066159</v>
      </c>
      <c r="G38" s="2">
        <f t="shared" si="3"/>
        <v>-10529240</v>
      </c>
      <c r="H38" s="2">
        <f t="shared" si="3"/>
        <v>-10529240</v>
      </c>
      <c r="I38" s="2">
        <f t="shared" si="3"/>
        <v>-10529240</v>
      </c>
      <c r="J38" s="2">
        <f t="shared" si="3"/>
        <v>-31587720</v>
      </c>
      <c r="K38" s="2">
        <f t="shared" si="3"/>
        <v>-16319572</v>
      </c>
      <c r="L38" s="2">
        <f t="shared" si="3"/>
        <v>-4056211</v>
      </c>
      <c r="M38" s="2">
        <f t="shared" si="3"/>
        <v>0</v>
      </c>
      <c r="N38" s="2">
        <f t="shared" si="3"/>
        <v>-20375783</v>
      </c>
      <c r="O38" s="2">
        <f t="shared" si="3"/>
        <v>0</v>
      </c>
      <c r="P38" s="2">
        <f t="shared" si="3"/>
        <v>0</v>
      </c>
      <c r="Q38" s="2">
        <f t="shared" si="3"/>
        <v>0</v>
      </c>
      <c r="R38" s="2">
        <f t="shared" si="3"/>
        <v>0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3"/>
        <v>-51963503</v>
      </c>
      <c r="X38" s="2">
        <f t="shared" si="3"/>
        <v>40066159</v>
      </c>
      <c r="Y38" s="2">
        <f t="shared" si="3"/>
        <v>-92029662</v>
      </c>
      <c r="Z38" s="34">
        <f>+IF(X38&lt;&gt;0,+(Y38/X38)*100,0)</f>
        <v>-229.69424645871345</v>
      </c>
      <c r="AA38" s="35">
        <f>+AA17+AA27+AA36</f>
        <v>40066159</v>
      </c>
    </row>
    <row r="39" spans="1:27" ht="12.75">
      <c r="A39" s="23" t="s">
        <v>59</v>
      </c>
      <c r="B39" s="17"/>
      <c r="C39" s="32"/>
      <c r="D39" s="32"/>
      <c r="E39" s="33"/>
      <c r="F39" s="2">
        <v>27661962</v>
      </c>
      <c r="G39" s="2"/>
      <c r="H39" s="2">
        <f>+G40+H60</f>
        <v>-10529240</v>
      </c>
      <c r="I39" s="2">
        <f>+H40+I60</f>
        <v>-21058480</v>
      </c>
      <c r="J39" s="2">
        <f>+G39</f>
        <v>0</v>
      </c>
      <c r="K39" s="2">
        <f>+I40+K60</f>
        <v>-31587720</v>
      </c>
      <c r="L39" s="2">
        <f>+K40+L60</f>
        <v>-47907292</v>
      </c>
      <c r="M39" s="2">
        <f>+L40+M60</f>
        <v>-51963503</v>
      </c>
      <c r="N39" s="2">
        <f>+K39</f>
        <v>-31587720</v>
      </c>
      <c r="O39" s="2">
        <f>+M40+O60</f>
        <v>-51963503</v>
      </c>
      <c r="P39" s="2">
        <f>+O40+P60</f>
        <v>-51963503</v>
      </c>
      <c r="Q39" s="2">
        <f>+P40+Q60</f>
        <v>-51963503</v>
      </c>
      <c r="R39" s="2">
        <f>+O39</f>
        <v>-51963503</v>
      </c>
      <c r="S39" s="2">
        <f>+Q40+S60</f>
        <v>-51963503</v>
      </c>
      <c r="T39" s="2">
        <f>+S40+T60</f>
        <v>-51963503</v>
      </c>
      <c r="U39" s="2">
        <f>+T40+U60</f>
        <v>-51963503</v>
      </c>
      <c r="V39" s="2">
        <f>+S39</f>
        <v>-51963503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>
        <v>27661962</v>
      </c>
    </row>
    <row r="40" spans="1:27" ht="12.75">
      <c r="A40" s="41" t="s">
        <v>61</v>
      </c>
      <c r="B40" s="42" t="s">
        <v>60</v>
      </c>
      <c r="C40" s="43">
        <f>+C38+C39</f>
        <v>-474540408</v>
      </c>
      <c r="D40" s="43">
        <f aca="true" t="shared" si="4" ref="D40:AA40">+D38+D39</f>
        <v>0</v>
      </c>
      <c r="E40" s="44">
        <f t="shared" si="4"/>
        <v>-374065352</v>
      </c>
      <c r="F40" s="45">
        <f t="shared" si="4"/>
        <v>67728121</v>
      </c>
      <c r="G40" s="45">
        <f t="shared" si="4"/>
        <v>-10529240</v>
      </c>
      <c r="H40" s="45">
        <f t="shared" si="4"/>
        <v>-21058480</v>
      </c>
      <c r="I40" s="45">
        <f t="shared" si="4"/>
        <v>-31587720</v>
      </c>
      <c r="J40" s="45">
        <f>+I40</f>
        <v>-31587720</v>
      </c>
      <c r="K40" s="45">
        <f t="shared" si="4"/>
        <v>-47907292</v>
      </c>
      <c r="L40" s="45">
        <f t="shared" si="4"/>
        <v>-51963503</v>
      </c>
      <c r="M40" s="45">
        <f t="shared" si="4"/>
        <v>-51963503</v>
      </c>
      <c r="N40" s="45">
        <f>+M40</f>
        <v>-51963503</v>
      </c>
      <c r="O40" s="45">
        <f t="shared" si="4"/>
        <v>-51963503</v>
      </c>
      <c r="P40" s="45">
        <f t="shared" si="4"/>
        <v>-51963503</v>
      </c>
      <c r="Q40" s="45">
        <f t="shared" si="4"/>
        <v>-51963503</v>
      </c>
      <c r="R40" s="45">
        <f>+Q40</f>
        <v>-51963503</v>
      </c>
      <c r="S40" s="45">
        <f t="shared" si="4"/>
        <v>-51963503</v>
      </c>
      <c r="T40" s="45">
        <f t="shared" si="4"/>
        <v>-51963503</v>
      </c>
      <c r="U40" s="45">
        <f t="shared" si="4"/>
        <v>-51963503</v>
      </c>
      <c r="V40" s="45">
        <f>+U40</f>
        <v>-51963503</v>
      </c>
      <c r="W40" s="45">
        <f>+V40</f>
        <v>-51963503</v>
      </c>
      <c r="X40" s="45">
        <f t="shared" si="4"/>
        <v>40066159</v>
      </c>
      <c r="Y40" s="45">
        <f t="shared" si="4"/>
        <v>-92029662</v>
      </c>
      <c r="Z40" s="46">
        <f>+IF(X40&lt;&gt;0,+(Y40/X40)*100,0)</f>
        <v>-229.69424645871345</v>
      </c>
      <c r="AA40" s="47">
        <f t="shared" si="4"/>
        <v>67728121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316200</v>
      </c>
      <c r="F8" s="20">
        <v>316200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316200</v>
      </c>
      <c r="Y8" s="20">
        <v>-316200</v>
      </c>
      <c r="Z8" s="21">
        <v>-100</v>
      </c>
      <c r="AA8" s="22">
        <v>316200</v>
      </c>
    </row>
    <row r="9" spans="1:27" ht="12.75">
      <c r="A9" s="23" t="s">
        <v>36</v>
      </c>
      <c r="B9" s="17" t="s">
        <v>6</v>
      </c>
      <c r="C9" s="18">
        <v>-13522737</v>
      </c>
      <c r="D9" s="18"/>
      <c r="E9" s="19">
        <v>438478734</v>
      </c>
      <c r="F9" s="20">
        <v>445324734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445324734</v>
      </c>
      <c r="Y9" s="20">
        <v>-445324734</v>
      </c>
      <c r="Z9" s="21">
        <v>-100</v>
      </c>
      <c r="AA9" s="22">
        <v>445324734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-259462169</v>
      </c>
      <c r="D14" s="18"/>
      <c r="E14" s="19">
        <v>-351490842</v>
      </c>
      <c r="F14" s="20">
        <v>-293747627</v>
      </c>
      <c r="G14" s="20">
        <v>-13117019</v>
      </c>
      <c r="H14" s="20">
        <v>-26343600</v>
      </c>
      <c r="I14" s="20">
        <v>-21972838</v>
      </c>
      <c r="J14" s="20">
        <v>-61433457</v>
      </c>
      <c r="K14" s="20">
        <v>-20320051</v>
      </c>
      <c r="L14" s="20">
        <v>-16186290</v>
      </c>
      <c r="M14" s="20">
        <v>-6459145</v>
      </c>
      <c r="N14" s="20">
        <v>-42965486</v>
      </c>
      <c r="O14" s="20">
        <v>-20577049</v>
      </c>
      <c r="P14" s="20">
        <v>-12771861</v>
      </c>
      <c r="Q14" s="20"/>
      <c r="R14" s="20">
        <v>-33348910</v>
      </c>
      <c r="S14" s="20">
        <v>-14901196</v>
      </c>
      <c r="T14" s="20">
        <v>-11965628</v>
      </c>
      <c r="U14" s="20"/>
      <c r="V14" s="20">
        <v>-26866824</v>
      </c>
      <c r="W14" s="20">
        <v>-164614677</v>
      </c>
      <c r="X14" s="20">
        <v>-293747627</v>
      </c>
      <c r="Y14" s="20">
        <v>129132950</v>
      </c>
      <c r="Z14" s="21">
        <v>-43.96</v>
      </c>
      <c r="AA14" s="22">
        <v>-293747627</v>
      </c>
    </row>
    <row r="15" spans="1:27" ht="12.75">
      <c r="A15" s="23" t="s">
        <v>42</v>
      </c>
      <c r="B15" s="17"/>
      <c r="C15" s="18">
        <v>-2202245</v>
      </c>
      <c r="D15" s="18"/>
      <c r="E15" s="19"/>
      <c r="F15" s="20"/>
      <c r="G15" s="20">
        <v>7616</v>
      </c>
      <c r="H15" s="20">
        <v>-556</v>
      </c>
      <c r="I15" s="20"/>
      <c r="J15" s="20">
        <v>7060</v>
      </c>
      <c r="K15" s="20">
        <v>-44729</v>
      </c>
      <c r="L15" s="20"/>
      <c r="M15" s="20"/>
      <c r="N15" s="20">
        <v>-44729</v>
      </c>
      <c r="O15" s="20">
        <v>-351</v>
      </c>
      <c r="P15" s="20"/>
      <c r="Q15" s="20"/>
      <c r="R15" s="20">
        <v>-351</v>
      </c>
      <c r="S15" s="20"/>
      <c r="T15" s="20"/>
      <c r="U15" s="20"/>
      <c r="V15" s="20"/>
      <c r="W15" s="20">
        <v>-38020</v>
      </c>
      <c r="X15" s="20"/>
      <c r="Y15" s="20">
        <v>-38020</v>
      </c>
      <c r="Z15" s="21"/>
      <c r="AA15" s="22"/>
    </row>
    <row r="16" spans="1:27" ht="12.75">
      <c r="A16" s="23" t="s">
        <v>43</v>
      </c>
      <c r="B16" s="17" t="s">
        <v>6</v>
      </c>
      <c r="C16" s="18">
        <v>-467335</v>
      </c>
      <c r="D16" s="18"/>
      <c r="E16" s="19">
        <v>-1350000</v>
      </c>
      <c r="F16" s="20">
        <v>-858800</v>
      </c>
      <c r="G16" s="20"/>
      <c r="H16" s="20">
        <v>-481386</v>
      </c>
      <c r="I16" s="20"/>
      <c r="J16" s="20">
        <v>-481386</v>
      </c>
      <c r="K16" s="20">
        <v>-133393</v>
      </c>
      <c r="L16" s="20">
        <v>-23913</v>
      </c>
      <c r="M16" s="20"/>
      <c r="N16" s="20">
        <v>-157306</v>
      </c>
      <c r="O16" s="20">
        <v>-52536</v>
      </c>
      <c r="P16" s="20">
        <v>-10017</v>
      </c>
      <c r="Q16" s="20"/>
      <c r="R16" s="20">
        <v>-62553</v>
      </c>
      <c r="S16" s="20"/>
      <c r="T16" s="20"/>
      <c r="U16" s="20"/>
      <c r="V16" s="20"/>
      <c r="W16" s="20">
        <v>-701245</v>
      </c>
      <c r="X16" s="20">
        <v>-858800</v>
      </c>
      <c r="Y16" s="20">
        <v>157555</v>
      </c>
      <c r="Z16" s="21">
        <v>-18.35</v>
      </c>
      <c r="AA16" s="22">
        <v>-858800</v>
      </c>
    </row>
    <row r="17" spans="1:27" ht="12.75">
      <c r="A17" s="24" t="s">
        <v>44</v>
      </c>
      <c r="B17" s="25"/>
      <c r="C17" s="26">
        <f aca="true" t="shared" si="0" ref="C17:Y17">SUM(C6:C16)</f>
        <v>-275654486</v>
      </c>
      <c r="D17" s="26">
        <f>SUM(D6:D16)</f>
        <v>0</v>
      </c>
      <c r="E17" s="27">
        <f t="shared" si="0"/>
        <v>85954092</v>
      </c>
      <c r="F17" s="28">
        <f t="shared" si="0"/>
        <v>151034507</v>
      </c>
      <c r="G17" s="28">
        <f t="shared" si="0"/>
        <v>-13109403</v>
      </c>
      <c r="H17" s="28">
        <f t="shared" si="0"/>
        <v>-26825542</v>
      </c>
      <c r="I17" s="28">
        <f t="shared" si="0"/>
        <v>-21972838</v>
      </c>
      <c r="J17" s="28">
        <f t="shared" si="0"/>
        <v>-61907783</v>
      </c>
      <c r="K17" s="28">
        <f t="shared" si="0"/>
        <v>-20498173</v>
      </c>
      <c r="L17" s="28">
        <f t="shared" si="0"/>
        <v>-16210203</v>
      </c>
      <c r="M17" s="28">
        <f t="shared" si="0"/>
        <v>-6459145</v>
      </c>
      <c r="N17" s="28">
        <f t="shared" si="0"/>
        <v>-43167521</v>
      </c>
      <c r="O17" s="28">
        <f t="shared" si="0"/>
        <v>-20629936</v>
      </c>
      <c r="P17" s="28">
        <f t="shared" si="0"/>
        <v>-12781878</v>
      </c>
      <c r="Q17" s="28">
        <f t="shared" si="0"/>
        <v>0</v>
      </c>
      <c r="R17" s="28">
        <f t="shared" si="0"/>
        <v>-33411814</v>
      </c>
      <c r="S17" s="28">
        <f t="shared" si="0"/>
        <v>-14901196</v>
      </c>
      <c r="T17" s="28">
        <f t="shared" si="0"/>
        <v>-11965628</v>
      </c>
      <c r="U17" s="28">
        <f t="shared" si="0"/>
        <v>0</v>
      </c>
      <c r="V17" s="28">
        <f t="shared" si="0"/>
        <v>-26866824</v>
      </c>
      <c r="W17" s="28">
        <f t="shared" si="0"/>
        <v>-165353942</v>
      </c>
      <c r="X17" s="28">
        <f t="shared" si="0"/>
        <v>151034507</v>
      </c>
      <c r="Y17" s="28">
        <f t="shared" si="0"/>
        <v>-316388449</v>
      </c>
      <c r="Z17" s="29">
        <f>+IF(X17&lt;&gt;0,+(Y17/X17)*100,0)</f>
        <v>-209.48090293034824</v>
      </c>
      <c r="AA17" s="30">
        <f>SUM(AA6:AA16)</f>
        <v>151034507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455088</v>
      </c>
      <c r="D23" s="40"/>
      <c r="E23" s="19">
        <v>-2204422</v>
      </c>
      <c r="F23" s="20">
        <v>-2204422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-2204422</v>
      </c>
      <c r="Y23" s="36">
        <v>2204422</v>
      </c>
      <c r="Z23" s="37">
        <v>-100</v>
      </c>
      <c r="AA23" s="38">
        <v>-2204422</v>
      </c>
    </row>
    <row r="24" spans="1:27" ht="12.75">
      <c r="A24" s="23" t="s">
        <v>49</v>
      </c>
      <c r="B24" s="17"/>
      <c r="C24" s="18">
        <v>2060086</v>
      </c>
      <c r="D24" s="18"/>
      <c r="E24" s="19">
        <v>-8202994</v>
      </c>
      <c r="F24" s="20">
        <v>-8202994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-8202994</v>
      </c>
      <c r="Y24" s="20">
        <v>8202994</v>
      </c>
      <c r="Z24" s="21">
        <v>-100</v>
      </c>
      <c r="AA24" s="22">
        <v>-8202994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-48673000</v>
      </c>
      <c r="F26" s="20">
        <v>-49240000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-49240000</v>
      </c>
      <c r="Y26" s="20">
        <v>49240000</v>
      </c>
      <c r="Z26" s="21">
        <v>-100</v>
      </c>
      <c r="AA26" s="22">
        <v>-49240000</v>
      </c>
    </row>
    <row r="27" spans="1:27" ht="12.75">
      <c r="A27" s="24" t="s">
        <v>51</v>
      </c>
      <c r="B27" s="25"/>
      <c r="C27" s="26">
        <f aca="true" t="shared" si="1" ref="C27:Y27">SUM(C21:C26)</f>
        <v>2515174</v>
      </c>
      <c r="D27" s="26">
        <f>SUM(D21:D26)</f>
        <v>0</v>
      </c>
      <c r="E27" s="27">
        <f t="shared" si="1"/>
        <v>-59080416</v>
      </c>
      <c r="F27" s="28">
        <f t="shared" si="1"/>
        <v>-59647416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-59647416</v>
      </c>
      <c r="Y27" s="28">
        <f t="shared" si="1"/>
        <v>59647416</v>
      </c>
      <c r="Z27" s="29">
        <f>+IF(X27&lt;&gt;0,+(Y27/X27)*100,0)</f>
        <v>-100</v>
      </c>
      <c r="AA27" s="30">
        <f>SUM(AA21:AA26)</f>
        <v>-59647416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66127</v>
      </c>
      <c r="D33" s="18"/>
      <c r="E33" s="19">
        <v>84241</v>
      </c>
      <c r="F33" s="20">
        <v>84241</v>
      </c>
      <c r="G33" s="20">
        <v>-9091</v>
      </c>
      <c r="H33" s="36">
        <v>11790</v>
      </c>
      <c r="I33" s="36">
        <v>-5139</v>
      </c>
      <c r="J33" s="36">
        <v>-2440</v>
      </c>
      <c r="K33" s="20">
        <v>-943</v>
      </c>
      <c r="L33" s="20">
        <v>-7356</v>
      </c>
      <c r="M33" s="20">
        <v>-3079</v>
      </c>
      <c r="N33" s="20">
        <v>-11378</v>
      </c>
      <c r="O33" s="36">
        <v>24021</v>
      </c>
      <c r="P33" s="36">
        <v>-6938</v>
      </c>
      <c r="Q33" s="36">
        <v>-17083</v>
      </c>
      <c r="R33" s="20"/>
      <c r="S33" s="20"/>
      <c r="T33" s="20"/>
      <c r="U33" s="20"/>
      <c r="V33" s="36"/>
      <c r="W33" s="36">
        <v>-13818</v>
      </c>
      <c r="X33" s="36">
        <v>-81569</v>
      </c>
      <c r="Y33" s="20">
        <v>67751</v>
      </c>
      <c r="Z33" s="21">
        <v>-83.06</v>
      </c>
      <c r="AA33" s="22">
        <v>84241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947966</v>
      </c>
      <c r="D35" s="18"/>
      <c r="E35" s="19"/>
      <c r="F35" s="20">
        <v>-336398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-336398</v>
      </c>
      <c r="Y35" s="20">
        <v>336398</v>
      </c>
      <c r="Z35" s="21">
        <v>-100</v>
      </c>
      <c r="AA35" s="22">
        <v>-336398</v>
      </c>
    </row>
    <row r="36" spans="1:27" ht="12.75">
      <c r="A36" s="24" t="s">
        <v>57</v>
      </c>
      <c r="B36" s="25"/>
      <c r="C36" s="26">
        <f aca="true" t="shared" si="2" ref="C36:Y36">SUM(C31:C35)</f>
        <v>1014093</v>
      </c>
      <c r="D36" s="26">
        <f>SUM(D31:D35)</f>
        <v>0</v>
      </c>
      <c r="E36" s="27">
        <f t="shared" si="2"/>
        <v>84241</v>
      </c>
      <c r="F36" s="28">
        <f t="shared" si="2"/>
        <v>-252157</v>
      </c>
      <c r="G36" s="28">
        <f t="shared" si="2"/>
        <v>-9091</v>
      </c>
      <c r="H36" s="28">
        <f t="shared" si="2"/>
        <v>11790</v>
      </c>
      <c r="I36" s="28">
        <f t="shared" si="2"/>
        <v>-5139</v>
      </c>
      <c r="J36" s="28">
        <f t="shared" si="2"/>
        <v>-2440</v>
      </c>
      <c r="K36" s="28">
        <f t="shared" si="2"/>
        <v>-943</v>
      </c>
      <c r="L36" s="28">
        <f t="shared" si="2"/>
        <v>-7356</v>
      </c>
      <c r="M36" s="28">
        <f t="shared" si="2"/>
        <v>-3079</v>
      </c>
      <c r="N36" s="28">
        <f t="shared" si="2"/>
        <v>-11378</v>
      </c>
      <c r="O36" s="28">
        <f t="shared" si="2"/>
        <v>24021</v>
      </c>
      <c r="P36" s="28">
        <f t="shared" si="2"/>
        <v>-6938</v>
      </c>
      <c r="Q36" s="28">
        <f t="shared" si="2"/>
        <v>-17083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-13818</v>
      </c>
      <c r="X36" s="28">
        <f t="shared" si="2"/>
        <v>-417967</v>
      </c>
      <c r="Y36" s="28">
        <f t="shared" si="2"/>
        <v>404149</v>
      </c>
      <c r="Z36" s="29">
        <f>+IF(X36&lt;&gt;0,+(Y36/X36)*100,0)</f>
        <v>-96.69399737299834</v>
      </c>
      <c r="AA36" s="30">
        <f>SUM(AA31:AA35)</f>
        <v>-252157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-272125219</v>
      </c>
      <c r="D38" s="32">
        <f>+D17+D27+D36</f>
        <v>0</v>
      </c>
      <c r="E38" s="33">
        <f t="shared" si="3"/>
        <v>26957917</v>
      </c>
      <c r="F38" s="2">
        <f t="shared" si="3"/>
        <v>91134934</v>
      </c>
      <c r="G38" s="2">
        <f t="shared" si="3"/>
        <v>-13118494</v>
      </c>
      <c r="H38" s="2">
        <f t="shared" si="3"/>
        <v>-26813752</v>
      </c>
      <c r="I38" s="2">
        <f t="shared" si="3"/>
        <v>-21977977</v>
      </c>
      <c r="J38" s="2">
        <f t="shared" si="3"/>
        <v>-61910223</v>
      </c>
      <c r="K38" s="2">
        <f t="shared" si="3"/>
        <v>-20499116</v>
      </c>
      <c r="L38" s="2">
        <f t="shared" si="3"/>
        <v>-16217559</v>
      </c>
      <c r="M38" s="2">
        <f t="shared" si="3"/>
        <v>-6462224</v>
      </c>
      <c r="N38" s="2">
        <f t="shared" si="3"/>
        <v>-43178899</v>
      </c>
      <c r="O38" s="2">
        <f t="shared" si="3"/>
        <v>-20605915</v>
      </c>
      <c r="P38" s="2">
        <f t="shared" si="3"/>
        <v>-12788816</v>
      </c>
      <c r="Q38" s="2">
        <f t="shared" si="3"/>
        <v>-17083</v>
      </c>
      <c r="R38" s="2">
        <f t="shared" si="3"/>
        <v>-33411814</v>
      </c>
      <c r="S38" s="2">
        <f t="shared" si="3"/>
        <v>-14901196</v>
      </c>
      <c r="T38" s="2">
        <f t="shared" si="3"/>
        <v>-11965628</v>
      </c>
      <c r="U38" s="2">
        <f t="shared" si="3"/>
        <v>0</v>
      </c>
      <c r="V38" s="2">
        <f t="shared" si="3"/>
        <v>-26866824</v>
      </c>
      <c r="W38" s="2">
        <f t="shared" si="3"/>
        <v>-165367760</v>
      </c>
      <c r="X38" s="2">
        <f t="shared" si="3"/>
        <v>90969124</v>
      </c>
      <c r="Y38" s="2">
        <f t="shared" si="3"/>
        <v>-256336884</v>
      </c>
      <c r="Z38" s="34">
        <f>+IF(X38&lt;&gt;0,+(Y38/X38)*100,0)</f>
        <v>-281.78449206568155</v>
      </c>
      <c r="AA38" s="35">
        <f>+AA17+AA27+AA36</f>
        <v>91134934</v>
      </c>
    </row>
    <row r="39" spans="1:27" ht="12.75">
      <c r="A39" s="23" t="s">
        <v>59</v>
      </c>
      <c r="B39" s="17"/>
      <c r="C39" s="32">
        <v>7267395</v>
      </c>
      <c r="D39" s="32"/>
      <c r="E39" s="33"/>
      <c r="F39" s="2"/>
      <c r="G39" s="2">
        <v>96267421</v>
      </c>
      <c r="H39" s="2">
        <f>+G40+H60</f>
        <v>71674482</v>
      </c>
      <c r="I39" s="2">
        <f>+H40+I60</f>
        <v>32277471</v>
      </c>
      <c r="J39" s="2">
        <f>+G39</f>
        <v>96267421</v>
      </c>
      <c r="K39" s="2">
        <f>+I40+K60</f>
        <v>-3834641</v>
      </c>
      <c r="L39" s="2">
        <f>+K40+L60</f>
        <v>-33985637</v>
      </c>
      <c r="M39" s="2">
        <f>+L40+M60</f>
        <v>-49064022</v>
      </c>
      <c r="N39" s="2">
        <f>+K39</f>
        <v>-3834641</v>
      </c>
      <c r="O39" s="2">
        <f>+M40+O60</f>
        <v>-60862601</v>
      </c>
      <c r="P39" s="2">
        <f>+O40+P60</f>
        <v>-83638645</v>
      </c>
      <c r="Q39" s="2">
        <f>+P40+Q60</f>
        <v>-96427461</v>
      </c>
      <c r="R39" s="2">
        <f>+O39</f>
        <v>-60862601</v>
      </c>
      <c r="S39" s="2">
        <f>+Q40+S60</f>
        <v>-90625192</v>
      </c>
      <c r="T39" s="2">
        <f>+S40+T60</f>
        <v>-99306654</v>
      </c>
      <c r="U39" s="2">
        <f>+T40+U60</f>
        <v>-111272282</v>
      </c>
      <c r="V39" s="2">
        <f>+S39</f>
        <v>-90625192</v>
      </c>
      <c r="W39" s="2">
        <f>+G39</f>
        <v>96267421</v>
      </c>
      <c r="X39" s="2"/>
      <c r="Y39" s="2">
        <f>+W39-X39</f>
        <v>96267421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-264857824</v>
      </c>
      <c r="D40" s="43">
        <f aca="true" t="shared" si="4" ref="D40:AA40">+D38+D39</f>
        <v>0</v>
      </c>
      <c r="E40" s="44">
        <f t="shared" si="4"/>
        <v>26957917</v>
      </c>
      <c r="F40" s="45">
        <f t="shared" si="4"/>
        <v>91134934</v>
      </c>
      <c r="G40" s="45">
        <f t="shared" si="4"/>
        <v>83148927</v>
      </c>
      <c r="H40" s="45">
        <f t="shared" si="4"/>
        <v>44860730</v>
      </c>
      <c r="I40" s="45">
        <f t="shared" si="4"/>
        <v>10299494</v>
      </c>
      <c r="J40" s="45">
        <f>+I40</f>
        <v>10299494</v>
      </c>
      <c r="K40" s="45">
        <f t="shared" si="4"/>
        <v>-24333757</v>
      </c>
      <c r="L40" s="45">
        <f t="shared" si="4"/>
        <v>-50203196</v>
      </c>
      <c r="M40" s="45">
        <f t="shared" si="4"/>
        <v>-55526246</v>
      </c>
      <c r="N40" s="45">
        <f>+M40</f>
        <v>-55526246</v>
      </c>
      <c r="O40" s="45">
        <f t="shared" si="4"/>
        <v>-81468516</v>
      </c>
      <c r="P40" s="45">
        <f t="shared" si="4"/>
        <v>-96427461</v>
      </c>
      <c r="Q40" s="45">
        <f t="shared" si="4"/>
        <v>-96444544</v>
      </c>
      <c r="R40" s="45">
        <f>+Q40</f>
        <v>-96444544</v>
      </c>
      <c r="S40" s="45">
        <f t="shared" si="4"/>
        <v>-105526388</v>
      </c>
      <c r="T40" s="45">
        <f t="shared" si="4"/>
        <v>-111272282</v>
      </c>
      <c r="U40" s="45">
        <f t="shared" si="4"/>
        <v>-111272282</v>
      </c>
      <c r="V40" s="45">
        <f>+U40</f>
        <v>-111272282</v>
      </c>
      <c r="W40" s="45">
        <f>+V40</f>
        <v>-111272282</v>
      </c>
      <c r="X40" s="45">
        <f t="shared" si="4"/>
        <v>90969124</v>
      </c>
      <c r="Y40" s="45">
        <f t="shared" si="4"/>
        <v>-160069463</v>
      </c>
      <c r="Z40" s="46">
        <f>+IF(X40&lt;&gt;0,+(Y40/X40)*100,0)</f>
        <v>-175.96021151088584</v>
      </c>
      <c r="AA40" s="47">
        <f t="shared" si="4"/>
        <v>91134934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96267421</v>
      </c>
      <c r="H60">
        <v>-11474445</v>
      </c>
      <c r="I60">
        <v>-12583259</v>
      </c>
      <c r="J60">
        <v>96267421</v>
      </c>
      <c r="K60">
        <v>-14134135</v>
      </c>
      <c r="L60">
        <v>-9651880</v>
      </c>
      <c r="M60">
        <v>1139174</v>
      </c>
      <c r="N60">
        <v>-14134135</v>
      </c>
      <c r="O60">
        <v>-5336355</v>
      </c>
      <c r="P60">
        <v>-2170129</v>
      </c>
      <c r="R60">
        <v>-5336355</v>
      </c>
      <c r="S60">
        <v>5819352</v>
      </c>
      <c r="T60">
        <v>6219734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-47291165</v>
      </c>
      <c r="D14" s="18"/>
      <c r="E14" s="19">
        <v>-642862774</v>
      </c>
      <c r="F14" s="20">
        <v>-665225729</v>
      </c>
      <c r="G14" s="20">
        <v>-1975024</v>
      </c>
      <c r="H14" s="20">
        <v>-34066559</v>
      </c>
      <c r="I14" s="20">
        <v>-48557624</v>
      </c>
      <c r="J14" s="20">
        <v>-84599207</v>
      </c>
      <c r="K14" s="20">
        <v>-39349394</v>
      </c>
      <c r="L14" s="20"/>
      <c r="M14" s="20"/>
      <c r="N14" s="20">
        <v>-39349394</v>
      </c>
      <c r="O14" s="20">
        <v>-34204695</v>
      </c>
      <c r="P14" s="20">
        <v>-454706493</v>
      </c>
      <c r="Q14" s="20"/>
      <c r="R14" s="20">
        <v>-488911188</v>
      </c>
      <c r="S14" s="20">
        <v>-45539040</v>
      </c>
      <c r="T14" s="20"/>
      <c r="U14" s="20"/>
      <c r="V14" s="20">
        <v>-45539040</v>
      </c>
      <c r="W14" s="20">
        <v>-658398829</v>
      </c>
      <c r="X14" s="20">
        <v>-665225729</v>
      </c>
      <c r="Y14" s="20">
        <v>6826900</v>
      </c>
      <c r="Z14" s="21">
        <v>-1.03</v>
      </c>
      <c r="AA14" s="22">
        <v>-665225729</v>
      </c>
    </row>
    <row r="15" spans="1:27" ht="12.75">
      <c r="A15" s="23" t="s">
        <v>42</v>
      </c>
      <c r="B15" s="17"/>
      <c r="C15" s="18"/>
      <c r="D15" s="18"/>
      <c r="E15" s="19">
        <v>-600000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-3000000</v>
      </c>
      <c r="D16" s="18"/>
      <c r="E16" s="19">
        <v>-20000000</v>
      </c>
      <c r="F16" s="20">
        <v>-20000000</v>
      </c>
      <c r="G16" s="20"/>
      <c r="H16" s="20"/>
      <c r="I16" s="20"/>
      <c r="J16" s="20"/>
      <c r="K16" s="20">
        <v>-9000000</v>
      </c>
      <c r="L16" s="20"/>
      <c r="M16" s="20"/>
      <c r="N16" s="20">
        <v>-9000000</v>
      </c>
      <c r="O16" s="20"/>
      <c r="P16" s="20">
        <v>-7826088</v>
      </c>
      <c r="Q16" s="20"/>
      <c r="R16" s="20">
        <v>-7826088</v>
      </c>
      <c r="S16" s="20"/>
      <c r="T16" s="20"/>
      <c r="U16" s="20"/>
      <c r="V16" s="20"/>
      <c r="W16" s="20">
        <v>-16826088</v>
      </c>
      <c r="X16" s="20">
        <v>-20000000</v>
      </c>
      <c r="Y16" s="20">
        <v>3173912</v>
      </c>
      <c r="Z16" s="21">
        <v>-15.87</v>
      </c>
      <c r="AA16" s="22">
        <v>-20000000</v>
      </c>
    </row>
    <row r="17" spans="1:27" ht="12.75">
      <c r="A17" s="24" t="s">
        <v>44</v>
      </c>
      <c r="B17" s="25"/>
      <c r="C17" s="26">
        <f aca="true" t="shared" si="0" ref="C17:Y17">SUM(C6:C16)</f>
        <v>-50291165</v>
      </c>
      <c r="D17" s="26">
        <f>SUM(D6:D16)</f>
        <v>0</v>
      </c>
      <c r="E17" s="27">
        <f t="shared" si="0"/>
        <v>-663462774</v>
      </c>
      <c r="F17" s="28">
        <f t="shared" si="0"/>
        <v>-685225729</v>
      </c>
      <c r="G17" s="28">
        <f t="shared" si="0"/>
        <v>-1975024</v>
      </c>
      <c r="H17" s="28">
        <f t="shared" si="0"/>
        <v>-34066559</v>
      </c>
      <c r="I17" s="28">
        <f t="shared" si="0"/>
        <v>-48557624</v>
      </c>
      <c r="J17" s="28">
        <f t="shared" si="0"/>
        <v>-84599207</v>
      </c>
      <c r="K17" s="28">
        <f t="shared" si="0"/>
        <v>-48349394</v>
      </c>
      <c r="L17" s="28">
        <f t="shared" si="0"/>
        <v>0</v>
      </c>
      <c r="M17" s="28">
        <f t="shared" si="0"/>
        <v>0</v>
      </c>
      <c r="N17" s="28">
        <f t="shared" si="0"/>
        <v>-48349394</v>
      </c>
      <c r="O17" s="28">
        <f t="shared" si="0"/>
        <v>-34204695</v>
      </c>
      <c r="P17" s="28">
        <f t="shared" si="0"/>
        <v>-462532581</v>
      </c>
      <c r="Q17" s="28">
        <f t="shared" si="0"/>
        <v>0</v>
      </c>
      <c r="R17" s="28">
        <f t="shared" si="0"/>
        <v>-496737276</v>
      </c>
      <c r="S17" s="28">
        <f t="shared" si="0"/>
        <v>-45539040</v>
      </c>
      <c r="T17" s="28">
        <f t="shared" si="0"/>
        <v>0</v>
      </c>
      <c r="U17" s="28">
        <f t="shared" si="0"/>
        <v>0</v>
      </c>
      <c r="V17" s="28">
        <f t="shared" si="0"/>
        <v>-45539040</v>
      </c>
      <c r="W17" s="28">
        <f t="shared" si="0"/>
        <v>-675224917</v>
      </c>
      <c r="X17" s="28">
        <f t="shared" si="0"/>
        <v>-685225729</v>
      </c>
      <c r="Y17" s="28">
        <f t="shared" si="0"/>
        <v>10000812</v>
      </c>
      <c r="Z17" s="29">
        <f>+IF(X17&lt;&gt;0,+(Y17/X17)*100,0)</f>
        <v>-1.4594916064513392</v>
      </c>
      <c r="AA17" s="30">
        <f>SUM(AA6:AA16)</f>
        <v>-685225729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-9847</v>
      </c>
      <c r="D24" s="18"/>
      <c r="E24" s="19">
        <v>9847</v>
      </c>
      <c r="F24" s="20">
        <v>9847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9847</v>
      </c>
      <c r="Y24" s="20">
        <v>-9847</v>
      </c>
      <c r="Z24" s="21">
        <v>-100</v>
      </c>
      <c r="AA24" s="22">
        <v>9847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-9847</v>
      </c>
      <c r="D27" s="26">
        <f>SUM(D21:D26)</f>
        <v>0</v>
      </c>
      <c r="E27" s="27">
        <f t="shared" si="1"/>
        <v>9847</v>
      </c>
      <c r="F27" s="28">
        <f t="shared" si="1"/>
        <v>9847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9847</v>
      </c>
      <c r="Y27" s="28">
        <f t="shared" si="1"/>
        <v>-9847</v>
      </c>
      <c r="Z27" s="29">
        <f>+IF(X27&lt;&gt;0,+(Y27/X27)*100,0)</f>
        <v>-100</v>
      </c>
      <c r="AA27" s="30">
        <f>SUM(AA21:AA26)</f>
        <v>9847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-50301012</v>
      </c>
      <c r="D38" s="32">
        <f>+D17+D27+D36</f>
        <v>0</v>
      </c>
      <c r="E38" s="33">
        <f t="shared" si="3"/>
        <v>-663452927</v>
      </c>
      <c r="F38" s="2">
        <f t="shared" si="3"/>
        <v>-685215882</v>
      </c>
      <c r="G38" s="2">
        <f t="shared" si="3"/>
        <v>-1975024</v>
      </c>
      <c r="H38" s="2">
        <f t="shared" si="3"/>
        <v>-34066559</v>
      </c>
      <c r="I38" s="2">
        <f t="shared" si="3"/>
        <v>-48557624</v>
      </c>
      <c r="J38" s="2">
        <f t="shared" si="3"/>
        <v>-84599207</v>
      </c>
      <c r="K38" s="2">
        <f t="shared" si="3"/>
        <v>-48349394</v>
      </c>
      <c r="L38" s="2">
        <f t="shared" si="3"/>
        <v>0</v>
      </c>
      <c r="M38" s="2">
        <f t="shared" si="3"/>
        <v>0</v>
      </c>
      <c r="N38" s="2">
        <f t="shared" si="3"/>
        <v>-48349394</v>
      </c>
      <c r="O38" s="2">
        <f t="shared" si="3"/>
        <v>-34204695</v>
      </c>
      <c r="P38" s="2">
        <f t="shared" si="3"/>
        <v>-462532581</v>
      </c>
      <c r="Q38" s="2">
        <f t="shared" si="3"/>
        <v>0</v>
      </c>
      <c r="R38" s="2">
        <f t="shared" si="3"/>
        <v>-496737276</v>
      </c>
      <c r="S38" s="2">
        <f t="shared" si="3"/>
        <v>-45539040</v>
      </c>
      <c r="T38" s="2">
        <f t="shared" si="3"/>
        <v>0</v>
      </c>
      <c r="U38" s="2">
        <f t="shared" si="3"/>
        <v>0</v>
      </c>
      <c r="V38" s="2">
        <f t="shared" si="3"/>
        <v>-45539040</v>
      </c>
      <c r="W38" s="2">
        <f t="shared" si="3"/>
        <v>-675224917</v>
      </c>
      <c r="X38" s="2">
        <f t="shared" si="3"/>
        <v>-685215882</v>
      </c>
      <c r="Y38" s="2">
        <f t="shared" si="3"/>
        <v>9990965</v>
      </c>
      <c r="Z38" s="34">
        <f>+IF(X38&lt;&gt;0,+(Y38/X38)*100,0)</f>
        <v>-1.4580755149513596</v>
      </c>
      <c r="AA38" s="35">
        <f>+AA17+AA27+AA36</f>
        <v>-685215882</v>
      </c>
    </row>
    <row r="39" spans="1:27" ht="12.75">
      <c r="A39" s="23" t="s">
        <v>59</v>
      </c>
      <c r="B39" s="17"/>
      <c r="C39" s="32">
        <v>-166067906</v>
      </c>
      <c r="D39" s="32"/>
      <c r="E39" s="33"/>
      <c r="F39" s="2"/>
      <c r="G39" s="2"/>
      <c r="H39" s="2">
        <f>+G40+H60</f>
        <v>-1975024</v>
      </c>
      <c r="I39" s="2">
        <f>+H40+I60</f>
        <v>-108894632</v>
      </c>
      <c r="J39" s="2">
        <f>+G39</f>
        <v>0</v>
      </c>
      <c r="K39" s="2">
        <f>+I40+K60</f>
        <v>-243996388</v>
      </c>
      <c r="L39" s="2">
        <f>+K40+L60</f>
        <v>-292345782</v>
      </c>
      <c r="M39" s="2">
        <f>+L40+M60</f>
        <v>-292345782</v>
      </c>
      <c r="N39" s="2">
        <f>+K39</f>
        <v>-243996388</v>
      </c>
      <c r="O39" s="2">
        <f>+M40+O60</f>
        <v>-297106692</v>
      </c>
      <c r="P39" s="2">
        <f>+O40+P60</f>
        <v>160388264</v>
      </c>
      <c r="Q39" s="2">
        <f>+P40+Q60</f>
        <v>-302144317</v>
      </c>
      <c r="R39" s="2">
        <f>+O39</f>
        <v>-297106692</v>
      </c>
      <c r="S39" s="2">
        <f>+Q40+S60</f>
        <v>-302424419</v>
      </c>
      <c r="T39" s="2">
        <f>+S40+T60</f>
        <v>-347963459</v>
      </c>
      <c r="U39" s="2">
        <f>+T40+U60</f>
        <v>-347963459</v>
      </c>
      <c r="V39" s="2">
        <f>+S39</f>
        <v>-302424419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-216368918</v>
      </c>
      <c r="D40" s="43">
        <f aca="true" t="shared" si="4" ref="D40:AA40">+D38+D39</f>
        <v>0</v>
      </c>
      <c r="E40" s="44">
        <f t="shared" si="4"/>
        <v>-663452927</v>
      </c>
      <c r="F40" s="45">
        <f t="shared" si="4"/>
        <v>-685215882</v>
      </c>
      <c r="G40" s="45">
        <f t="shared" si="4"/>
        <v>-1975024</v>
      </c>
      <c r="H40" s="45">
        <f t="shared" si="4"/>
        <v>-36041583</v>
      </c>
      <c r="I40" s="45">
        <f t="shared" si="4"/>
        <v>-157452256</v>
      </c>
      <c r="J40" s="45">
        <f>+I40</f>
        <v>-157452256</v>
      </c>
      <c r="K40" s="45">
        <f t="shared" si="4"/>
        <v>-292345782</v>
      </c>
      <c r="L40" s="45">
        <f t="shared" si="4"/>
        <v>-292345782</v>
      </c>
      <c r="M40" s="45">
        <f t="shared" si="4"/>
        <v>-292345782</v>
      </c>
      <c r="N40" s="45">
        <f>+M40</f>
        <v>-292345782</v>
      </c>
      <c r="O40" s="45">
        <f t="shared" si="4"/>
        <v>-331311387</v>
      </c>
      <c r="P40" s="45">
        <f t="shared" si="4"/>
        <v>-302144317</v>
      </c>
      <c r="Q40" s="45">
        <f t="shared" si="4"/>
        <v>-302144317</v>
      </c>
      <c r="R40" s="45">
        <f>+Q40</f>
        <v>-302144317</v>
      </c>
      <c r="S40" s="45">
        <f t="shared" si="4"/>
        <v>-347963459</v>
      </c>
      <c r="T40" s="45">
        <f t="shared" si="4"/>
        <v>-347963459</v>
      </c>
      <c r="U40" s="45">
        <f t="shared" si="4"/>
        <v>-347963459</v>
      </c>
      <c r="V40" s="45">
        <f>+U40</f>
        <v>-347963459</v>
      </c>
      <c r="W40" s="45">
        <f>+V40</f>
        <v>-347963459</v>
      </c>
      <c r="X40" s="45">
        <f t="shared" si="4"/>
        <v>-685215882</v>
      </c>
      <c r="Y40" s="45">
        <f t="shared" si="4"/>
        <v>9990965</v>
      </c>
      <c r="Z40" s="46">
        <f>+IF(X40&lt;&gt;0,+(Y40/X40)*100,0)</f>
        <v>-1.4580755149513596</v>
      </c>
      <c r="AA40" s="47">
        <f t="shared" si="4"/>
        <v>-685215882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9:19" ht="12.75" hidden="1">
      <c r="I60">
        <v>-72853049</v>
      </c>
      <c r="K60">
        <v>-86544132</v>
      </c>
      <c r="N60">
        <v>-86544132</v>
      </c>
      <c r="O60">
        <v>-4760910</v>
      </c>
      <c r="P60">
        <v>491699651</v>
      </c>
      <c r="R60">
        <v>-4760910</v>
      </c>
      <c r="S60">
        <v>-280102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13897161</v>
      </c>
      <c r="F6" s="20">
        <v>13897161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13897161</v>
      </c>
      <c r="Y6" s="20">
        <v>-13897161</v>
      </c>
      <c r="Z6" s="21">
        <v>-100</v>
      </c>
      <c r="AA6" s="22">
        <v>13897161</v>
      </c>
    </row>
    <row r="7" spans="1:27" ht="12.75">
      <c r="A7" s="23" t="s">
        <v>34</v>
      </c>
      <c r="B7" s="17"/>
      <c r="C7" s="18"/>
      <c r="D7" s="18"/>
      <c r="E7" s="19">
        <v>6941018</v>
      </c>
      <c r="F7" s="20">
        <v>6941018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6941018</v>
      </c>
      <c r="Y7" s="20">
        <v>-6941018</v>
      </c>
      <c r="Z7" s="21">
        <v>-100</v>
      </c>
      <c r="AA7" s="22">
        <v>6941018</v>
      </c>
    </row>
    <row r="8" spans="1:27" ht="12.75">
      <c r="A8" s="23" t="s">
        <v>35</v>
      </c>
      <c r="B8" s="17"/>
      <c r="C8" s="18"/>
      <c r="D8" s="18"/>
      <c r="E8" s="19">
        <v>15011192</v>
      </c>
      <c r="F8" s="20">
        <v>11830192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11830192</v>
      </c>
      <c r="Y8" s="20">
        <v>-11830192</v>
      </c>
      <c r="Z8" s="21">
        <v>-100</v>
      </c>
      <c r="AA8" s="22">
        <v>11830192</v>
      </c>
    </row>
    <row r="9" spans="1:27" ht="12.75">
      <c r="A9" s="23" t="s">
        <v>36</v>
      </c>
      <c r="B9" s="17" t="s">
        <v>6</v>
      </c>
      <c r="C9" s="18"/>
      <c r="D9" s="18"/>
      <c r="E9" s="19">
        <v>58018000</v>
      </c>
      <c r="F9" s="20">
        <v>58286000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58286000</v>
      </c>
      <c r="Y9" s="20">
        <v>-58286000</v>
      </c>
      <c r="Z9" s="21">
        <v>-100</v>
      </c>
      <c r="AA9" s="22">
        <v>58286000</v>
      </c>
    </row>
    <row r="10" spans="1:27" ht="12.75">
      <c r="A10" s="23" t="s">
        <v>37</v>
      </c>
      <c r="B10" s="17" t="s">
        <v>6</v>
      </c>
      <c r="C10" s="18"/>
      <c r="D10" s="18"/>
      <c r="E10" s="19">
        <v>43939000</v>
      </c>
      <c r="F10" s="20">
        <v>43939000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43939000</v>
      </c>
      <c r="Y10" s="20">
        <v>-43939000</v>
      </c>
      <c r="Z10" s="21">
        <v>-100</v>
      </c>
      <c r="AA10" s="22">
        <v>43939000</v>
      </c>
    </row>
    <row r="11" spans="1:27" ht="12.75">
      <c r="A11" s="23" t="s">
        <v>38</v>
      </c>
      <c r="B11" s="17"/>
      <c r="C11" s="18"/>
      <c r="D11" s="18"/>
      <c r="E11" s="19">
        <v>292688</v>
      </c>
      <c r="F11" s="20">
        <v>292688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292688</v>
      </c>
      <c r="Y11" s="20">
        <v>-292688</v>
      </c>
      <c r="Z11" s="21">
        <v>-100</v>
      </c>
      <c r="AA11" s="22">
        <v>292688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-330239857</v>
      </c>
      <c r="D14" s="18"/>
      <c r="E14" s="19">
        <v>-358597517</v>
      </c>
      <c r="F14" s="20">
        <v>-366021772</v>
      </c>
      <c r="G14" s="20">
        <v>-16358829</v>
      </c>
      <c r="H14" s="20">
        <v>-36405346</v>
      </c>
      <c r="I14" s="20">
        <v>-26763226</v>
      </c>
      <c r="J14" s="20">
        <v>-79527401</v>
      </c>
      <c r="K14" s="20">
        <v>-18297824</v>
      </c>
      <c r="L14" s="20">
        <v>-18454226</v>
      </c>
      <c r="M14" s="20">
        <v>-18128680</v>
      </c>
      <c r="N14" s="20">
        <v>-54880730</v>
      </c>
      <c r="O14" s="20">
        <v>-17055432</v>
      </c>
      <c r="P14" s="20">
        <v>-20639669</v>
      </c>
      <c r="Q14" s="20">
        <v>-15284691</v>
      </c>
      <c r="R14" s="20">
        <v>-52979792</v>
      </c>
      <c r="S14" s="20">
        <v>-15735204</v>
      </c>
      <c r="T14" s="20">
        <v>-16374173</v>
      </c>
      <c r="U14" s="20"/>
      <c r="V14" s="20">
        <v>-32109377</v>
      </c>
      <c r="W14" s="20">
        <v>-219497300</v>
      </c>
      <c r="X14" s="20">
        <v>-366021772</v>
      </c>
      <c r="Y14" s="20">
        <v>146524472</v>
      </c>
      <c r="Z14" s="21">
        <v>-40.03</v>
      </c>
      <c r="AA14" s="22">
        <v>-366021772</v>
      </c>
    </row>
    <row r="15" spans="1:27" ht="12.75">
      <c r="A15" s="23" t="s">
        <v>42</v>
      </c>
      <c r="B15" s="17"/>
      <c r="C15" s="18">
        <v>-6918125</v>
      </c>
      <c r="D15" s="18"/>
      <c r="E15" s="19">
        <v>-16091000</v>
      </c>
      <c r="F15" s="20">
        <v>-11091000</v>
      </c>
      <c r="G15" s="20"/>
      <c r="H15" s="20">
        <v>-20455</v>
      </c>
      <c r="I15" s="20">
        <v>-9224</v>
      </c>
      <c r="J15" s="20">
        <v>-29679</v>
      </c>
      <c r="K15" s="20"/>
      <c r="L15" s="20"/>
      <c r="M15" s="20"/>
      <c r="N15" s="20"/>
      <c r="O15" s="20"/>
      <c r="P15" s="20">
        <v>-9781</v>
      </c>
      <c r="Q15" s="20"/>
      <c r="R15" s="20">
        <v>-9781</v>
      </c>
      <c r="S15" s="20"/>
      <c r="T15" s="20"/>
      <c r="U15" s="20"/>
      <c r="V15" s="20"/>
      <c r="W15" s="20">
        <v>-39460</v>
      </c>
      <c r="X15" s="20">
        <v>-11091000</v>
      </c>
      <c r="Y15" s="20">
        <v>11051540</v>
      </c>
      <c r="Z15" s="21">
        <v>-99.64</v>
      </c>
      <c r="AA15" s="22">
        <v>-11091000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-337157982</v>
      </c>
      <c r="D17" s="26">
        <f>SUM(D6:D16)</f>
        <v>0</v>
      </c>
      <c r="E17" s="27">
        <f t="shared" si="0"/>
        <v>-236589458</v>
      </c>
      <c r="F17" s="28">
        <f t="shared" si="0"/>
        <v>-241926713</v>
      </c>
      <c r="G17" s="28">
        <f t="shared" si="0"/>
        <v>-16358829</v>
      </c>
      <c r="H17" s="28">
        <f t="shared" si="0"/>
        <v>-36425801</v>
      </c>
      <c r="I17" s="28">
        <f t="shared" si="0"/>
        <v>-26772450</v>
      </c>
      <c r="J17" s="28">
        <f t="shared" si="0"/>
        <v>-79557080</v>
      </c>
      <c r="K17" s="28">
        <f t="shared" si="0"/>
        <v>-18297824</v>
      </c>
      <c r="L17" s="28">
        <f t="shared" si="0"/>
        <v>-18454226</v>
      </c>
      <c r="M17" s="28">
        <f t="shared" si="0"/>
        <v>-18128680</v>
      </c>
      <c r="N17" s="28">
        <f t="shared" si="0"/>
        <v>-54880730</v>
      </c>
      <c r="O17" s="28">
        <f t="shared" si="0"/>
        <v>-17055432</v>
      </c>
      <c r="P17" s="28">
        <f t="shared" si="0"/>
        <v>-20649450</v>
      </c>
      <c r="Q17" s="28">
        <f t="shared" si="0"/>
        <v>-15284691</v>
      </c>
      <c r="R17" s="28">
        <f t="shared" si="0"/>
        <v>-52989573</v>
      </c>
      <c r="S17" s="28">
        <f t="shared" si="0"/>
        <v>-15735204</v>
      </c>
      <c r="T17" s="28">
        <f t="shared" si="0"/>
        <v>-16374173</v>
      </c>
      <c r="U17" s="28">
        <f t="shared" si="0"/>
        <v>0</v>
      </c>
      <c r="V17" s="28">
        <f t="shared" si="0"/>
        <v>-32109377</v>
      </c>
      <c r="W17" s="28">
        <f t="shared" si="0"/>
        <v>-219536760</v>
      </c>
      <c r="X17" s="28">
        <f t="shared" si="0"/>
        <v>-241926713</v>
      </c>
      <c r="Y17" s="28">
        <f t="shared" si="0"/>
        <v>22389953</v>
      </c>
      <c r="Z17" s="29">
        <f>+IF(X17&lt;&gt;0,+(Y17/X17)*100,0)</f>
        <v>-9.254849422105776</v>
      </c>
      <c r="AA17" s="30">
        <f>SUM(AA6:AA16)</f>
        <v>-241926713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6414000</v>
      </c>
      <c r="F21" s="20">
        <v>6414000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6414000</v>
      </c>
      <c r="Y21" s="36">
        <v>-6414000</v>
      </c>
      <c r="Z21" s="37">
        <v>-100</v>
      </c>
      <c r="AA21" s="38">
        <v>6414000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-44520350</v>
      </c>
      <c r="F26" s="20">
        <v>-45179583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-45179583</v>
      </c>
      <c r="Y26" s="20">
        <v>45179583</v>
      </c>
      <c r="Z26" s="21">
        <v>-100</v>
      </c>
      <c r="AA26" s="22">
        <v>-45179583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-38106350</v>
      </c>
      <c r="F27" s="28">
        <f t="shared" si="1"/>
        <v>-38765583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-38765583</v>
      </c>
      <c r="Y27" s="28">
        <f t="shared" si="1"/>
        <v>38765583</v>
      </c>
      <c r="Z27" s="29">
        <f>+IF(X27&lt;&gt;0,+(Y27/X27)*100,0)</f>
        <v>-100</v>
      </c>
      <c r="AA27" s="30">
        <f>SUM(AA21:AA26)</f>
        <v>-38765583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290561</v>
      </c>
      <c r="D33" s="18"/>
      <c r="E33" s="19">
        <v>-290561</v>
      </c>
      <c r="F33" s="20">
        <v>-290561</v>
      </c>
      <c r="G33" s="20">
        <v>22946</v>
      </c>
      <c r="H33" s="36">
        <v>12812</v>
      </c>
      <c r="I33" s="36">
        <v>5199</v>
      </c>
      <c r="J33" s="36">
        <v>40957</v>
      </c>
      <c r="K33" s="20">
        <v>-8350</v>
      </c>
      <c r="L33" s="20">
        <v>11932</v>
      </c>
      <c r="M33" s="20">
        <v>-5288</v>
      </c>
      <c r="N33" s="20">
        <v>-1706</v>
      </c>
      <c r="O33" s="36">
        <v>-47320</v>
      </c>
      <c r="P33" s="36">
        <v>30919</v>
      </c>
      <c r="Q33" s="36">
        <v>-22850</v>
      </c>
      <c r="R33" s="20">
        <v>-39251</v>
      </c>
      <c r="S33" s="20">
        <v>-146578</v>
      </c>
      <c r="T33" s="20">
        <v>308231</v>
      </c>
      <c r="U33" s="20">
        <v>-161653</v>
      </c>
      <c r="V33" s="36"/>
      <c r="W33" s="36"/>
      <c r="X33" s="36">
        <v>-290561</v>
      </c>
      <c r="Y33" s="20">
        <v>290561</v>
      </c>
      <c r="Z33" s="21">
        <v>-100</v>
      </c>
      <c r="AA33" s="22">
        <v>-290561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290561</v>
      </c>
      <c r="D36" s="26">
        <f>SUM(D31:D35)</f>
        <v>0</v>
      </c>
      <c r="E36" s="27">
        <f t="shared" si="2"/>
        <v>-290561</v>
      </c>
      <c r="F36" s="28">
        <f t="shared" si="2"/>
        <v>-290561</v>
      </c>
      <c r="G36" s="28">
        <f t="shared" si="2"/>
        <v>22946</v>
      </c>
      <c r="H36" s="28">
        <f t="shared" si="2"/>
        <v>12812</v>
      </c>
      <c r="I36" s="28">
        <f t="shared" si="2"/>
        <v>5199</v>
      </c>
      <c r="J36" s="28">
        <f t="shared" si="2"/>
        <v>40957</v>
      </c>
      <c r="K36" s="28">
        <f t="shared" si="2"/>
        <v>-8350</v>
      </c>
      <c r="L36" s="28">
        <f t="shared" si="2"/>
        <v>11932</v>
      </c>
      <c r="M36" s="28">
        <f t="shared" si="2"/>
        <v>-5288</v>
      </c>
      <c r="N36" s="28">
        <f t="shared" si="2"/>
        <v>-1706</v>
      </c>
      <c r="O36" s="28">
        <f t="shared" si="2"/>
        <v>-47320</v>
      </c>
      <c r="P36" s="28">
        <f t="shared" si="2"/>
        <v>30919</v>
      </c>
      <c r="Q36" s="28">
        <f t="shared" si="2"/>
        <v>-22850</v>
      </c>
      <c r="R36" s="28">
        <f t="shared" si="2"/>
        <v>-39251</v>
      </c>
      <c r="S36" s="28">
        <f t="shared" si="2"/>
        <v>-146578</v>
      </c>
      <c r="T36" s="28">
        <f t="shared" si="2"/>
        <v>308231</v>
      </c>
      <c r="U36" s="28">
        <f t="shared" si="2"/>
        <v>-161653</v>
      </c>
      <c r="V36" s="28">
        <f t="shared" si="2"/>
        <v>0</v>
      </c>
      <c r="W36" s="28">
        <f t="shared" si="2"/>
        <v>0</v>
      </c>
      <c r="X36" s="28">
        <f t="shared" si="2"/>
        <v>-290561</v>
      </c>
      <c r="Y36" s="28">
        <f t="shared" si="2"/>
        <v>290561</v>
      </c>
      <c r="Z36" s="29">
        <f>+IF(X36&lt;&gt;0,+(Y36/X36)*100,0)</f>
        <v>-100</v>
      </c>
      <c r="AA36" s="30">
        <f>SUM(AA31:AA35)</f>
        <v>-290561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-336867421</v>
      </c>
      <c r="D38" s="32">
        <f>+D17+D27+D36</f>
        <v>0</v>
      </c>
      <c r="E38" s="33">
        <f t="shared" si="3"/>
        <v>-274986369</v>
      </c>
      <c r="F38" s="2">
        <f t="shared" si="3"/>
        <v>-280982857</v>
      </c>
      <c r="G38" s="2">
        <f t="shared" si="3"/>
        <v>-16335883</v>
      </c>
      <c r="H38" s="2">
        <f t="shared" si="3"/>
        <v>-36412989</v>
      </c>
      <c r="I38" s="2">
        <f t="shared" si="3"/>
        <v>-26767251</v>
      </c>
      <c r="J38" s="2">
        <f t="shared" si="3"/>
        <v>-79516123</v>
      </c>
      <c r="K38" s="2">
        <f t="shared" si="3"/>
        <v>-18306174</v>
      </c>
      <c r="L38" s="2">
        <f t="shared" si="3"/>
        <v>-18442294</v>
      </c>
      <c r="M38" s="2">
        <f t="shared" si="3"/>
        <v>-18133968</v>
      </c>
      <c r="N38" s="2">
        <f t="shared" si="3"/>
        <v>-54882436</v>
      </c>
      <c r="O38" s="2">
        <f t="shared" si="3"/>
        <v>-17102752</v>
      </c>
      <c r="P38" s="2">
        <f t="shared" si="3"/>
        <v>-20618531</v>
      </c>
      <c r="Q38" s="2">
        <f t="shared" si="3"/>
        <v>-15307541</v>
      </c>
      <c r="R38" s="2">
        <f t="shared" si="3"/>
        <v>-53028824</v>
      </c>
      <c r="S38" s="2">
        <f t="shared" si="3"/>
        <v>-15881782</v>
      </c>
      <c r="T38" s="2">
        <f t="shared" si="3"/>
        <v>-16065942</v>
      </c>
      <c r="U38" s="2">
        <f t="shared" si="3"/>
        <v>-161653</v>
      </c>
      <c r="V38" s="2">
        <f t="shared" si="3"/>
        <v>-32109377</v>
      </c>
      <c r="W38" s="2">
        <f t="shared" si="3"/>
        <v>-219536760</v>
      </c>
      <c r="X38" s="2">
        <f t="shared" si="3"/>
        <v>-280982857</v>
      </c>
      <c r="Y38" s="2">
        <f t="shared" si="3"/>
        <v>61446097</v>
      </c>
      <c r="Z38" s="34">
        <f>+IF(X38&lt;&gt;0,+(Y38/X38)*100,0)</f>
        <v>-21.86827255443559</v>
      </c>
      <c r="AA38" s="35">
        <f>+AA17+AA27+AA36</f>
        <v>-280982857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-16335883</v>
      </c>
      <c r="I39" s="2">
        <f>+H40+I60</f>
        <v>-52748872</v>
      </c>
      <c r="J39" s="2">
        <f>+G39</f>
        <v>0</v>
      </c>
      <c r="K39" s="2">
        <f>+I40+K60</f>
        <v>-79516123</v>
      </c>
      <c r="L39" s="2">
        <f>+K40+L60</f>
        <v>-97822297</v>
      </c>
      <c r="M39" s="2">
        <f>+L40+M60</f>
        <v>-116264591</v>
      </c>
      <c r="N39" s="2">
        <f>+K39</f>
        <v>-79516123</v>
      </c>
      <c r="O39" s="2">
        <f>+M40+O60</f>
        <v>-134398559</v>
      </c>
      <c r="P39" s="2">
        <f>+O40+P60</f>
        <v>-151501311</v>
      </c>
      <c r="Q39" s="2">
        <f>+P40+Q60</f>
        <v>-172119842</v>
      </c>
      <c r="R39" s="2">
        <f>+O39</f>
        <v>-134398559</v>
      </c>
      <c r="S39" s="2">
        <f>+Q40+S60</f>
        <v>-187427383</v>
      </c>
      <c r="T39" s="2">
        <f>+S40+T60</f>
        <v>-203309165</v>
      </c>
      <c r="U39" s="2">
        <f>+T40+U60</f>
        <v>-219375107</v>
      </c>
      <c r="V39" s="2">
        <f>+S39</f>
        <v>-187427383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-336867421</v>
      </c>
      <c r="D40" s="43">
        <f aca="true" t="shared" si="4" ref="D40:AA40">+D38+D39</f>
        <v>0</v>
      </c>
      <c r="E40" s="44">
        <f t="shared" si="4"/>
        <v>-274986369</v>
      </c>
      <c r="F40" s="45">
        <f t="shared" si="4"/>
        <v>-280982857</v>
      </c>
      <c r="G40" s="45">
        <f t="shared" si="4"/>
        <v>-16335883</v>
      </c>
      <c r="H40" s="45">
        <f t="shared" si="4"/>
        <v>-52748872</v>
      </c>
      <c r="I40" s="45">
        <f t="shared" si="4"/>
        <v>-79516123</v>
      </c>
      <c r="J40" s="45">
        <f>+I40</f>
        <v>-79516123</v>
      </c>
      <c r="K40" s="45">
        <f t="shared" si="4"/>
        <v>-97822297</v>
      </c>
      <c r="L40" s="45">
        <f t="shared" si="4"/>
        <v>-116264591</v>
      </c>
      <c r="M40" s="45">
        <f t="shared" si="4"/>
        <v>-134398559</v>
      </c>
      <c r="N40" s="45">
        <f>+M40</f>
        <v>-134398559</v>
      </c>
      <c r="O40" s="45">
        <f t="shared" si="4"/>
        <v>-151501311</v>
      </c>
      <c r="P40" s="45">
        <f t="shared" si="4"/>
        <v>-172119842</v>
      </c>
      <c r="Q40" s="45">
        <f t="shared" si="4"/>
        <v>-187427383</v>
      </c>
      <c r="R40" s="45">
        <f>+Q40</f>
        <v>-187427383</v>
      </c>
      <c r="S40" s="45">
        <f t="shared" si="4"/>
        <v>-203309165</v>
      </c>
      <c r="T40" s="45">
        <f t="shared" si="4"/>
        <v>-219375107</v>
      </c>
      <c r="U40" s="45">
        <f t="shared" si="4"/>
        <v>-219536760</v>
      </c>
      <c r="V40" s="45">
        <f>+U40</f>
        <v>-219536760</v>
      </c>
      <c r="W40" s="45">
        <f>+V40</f>
        <v>-219536760</v>
      </c>
      <c r="X40" s="45">
        <f t="shared" si="4"/>
        <v>-280982857</v>
      </c>
      <c r="Y40" s="45">
        <f t="shared" si="4"/>
        <v>61446097</v>
      </c>
      <c r="Z40" s="46">
        <f>+IF(X40&lt;&gt;0,+(Y40/X40)*100,0)</f>
        <v>-21.86827255443559</v>
      </c>
      <c r="AA40" s="47">
        <f t="shared" si="4"/>
        <v>-280982857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8159197</v>
      </c>
      <c r="D6" s="18"/>
      <c r="E6" s="19"/>
      <c r="F6" s="20"/>
      <c r="G6" s="20">
        <v>349417</v>
      </c>
      <c r="H6" s="20">
        <v>97553</v>
      </c>
      <c r="I6" s="20"/>
      <c r="J6" s="20">
        <v>446970</v>
      </c>
      <c r="K6" s="20">
        <v>582888</v>
      </c>
      <c r="L6" s="20"/>
      <c r="M6" s="20"/>
      <c r="N6" s="20">
        <v>582888</v>
      </c>
      <c r="O6" s="20">
        <v>771886</v>
      </c>
      <c r="P6" s="20">
        <v>829455</v>
      </c>
      <c r="Q6" s="20">
        <v>1003932</v>
      </c>
      <c r="R6" s="20">
        <v>2605273</v>
      </c>
      <c r="S6" s="20">
        <v>460975</v>
      </c>
      <c r="T6" s="20"/>
      <c r="U6" s="20"/>
      <c r="V6" s="20">
        <v>460975</v>
      </c>
      <c r="W6" s="20">
        <v>4096106</v>
      </c>
      <c r="X6" s="20"/>
      <c r="Y6" s="20">
        <v>4096106</v>
      </c>
      <c r="Z6" s="21"/>
      <c r="AA6" s="22"/>
    </row>
    <row r="7" spans="1:27" ht="12.75">
      <c r="A7" s="23" t="s">
        <v>34</v>
      </c>
      <c r="B7" s="17"/>
      <c r="C7" s="18">
        <v>34973221</v>
      </c>
      <c r="D7" s="18"/>
      <c r="E7" s="19"/>
      <c r="F7" s="20">
        <v>14805</v>
      </c>
      <c r="G7" s="20">
        <v>2194456</v>
      </c>
      <c r="H7" s="20">
        <v>262150</v>
      </c>
      <c r="I7" s="20"/>
      <c r="J7" s="20">
        <v>2456606</v>
      </c>
      <c r="K7" s="20">
        <v>2719491</v>
      </c>
      <c r="L7" s="20"/>
      <c r="M7" s="20"/>
      <c r="N7" s="20">
        <v>2719491</v>
      </c>
      <c r="O7" s="20">
        <v>3137550</v>
      </c>
      <c r="P7" s="20">
        <v>4255154</v>
      </c>
      <c r="Q7" s="20">
        <v>3859782</v>
      </c>
      <c r="R7" s="20">
        <v>11252486</v>
      </c>
      <c r="S7" s="20">
        <v>3726876</v>
      </c>
      <c r="T7" s="20"/>
      <c r="U7" s="20"/>
      <c r="V7" s="20">
        <v>3726876</v>
      </c>
      <c r="W7" s="20">
        <v>20155459</v>
      </c>
      <c r="X7" s="20">
        <v>14805</v>
      </c>
      <c r="Y7" s="20">
        <v>20140654</v>
      </c>
      <c r="Z7" s="21">
        <v>136039.54</v>
      </c>
      <c r="AA7" s="22">
        <v>14805</v>
      </c>
    </row>
    <row r="8" spans="1:27" ht="12.75">
      <c r="A8" s="23" t="s">
        <v>35</v>
      </c>
      <c r="B8" s="17"/>
      <c r="C8" s="18">
        <v>5890106</v>
      </c>
      <c r="D8" s="18"/>
      <c r="E8" s="19">
        <v>8381556</v>
      </c>
      <c r="F8" s="20">
        <v>7816425</v>
      </c>
      <c r="G8" s="20">
        <v>315709</v>
      </c>
      <c r="H8" s="20">
        <v>12269</v>
      </c>
      <c r="I8" s="20"/>
      <c r="J8" s="20">
        <v>327978</v>
      </c>
      <c r="K8" s="20">
        <v>107223</v>
      </c>
      <c r="L8" s="20"/>
      <c r="M8" s="20"/>
      <c r="N8" s="20">
        <v>107223</v>
      </c>
      <c r="O8" s="20">
        <v>164204</v>
      </c>
      <c r="P8" s="20">
        <v>857284</v>
      </c>
      <c r="Q8" s="20">
        <v>93377</v>
      </c>
      <c r="R8" s="20">
        <v>1114865</v>
      </c>
      <c r="S8" s="20">
        <v>298105</v>
      </c>
      <c r="T8" s="20"/>
      <c r="U8" s="20"/>
      <c r="V8" s="20">
        <v>298105</v>
      </c>
      <c r="W8" s="20">
        <v>1848171</v>
      </c>
      <c r="X8" s="20">
        <v>7816425</v>
      </c>
      <c r="Y8" s="20">
        <v>-5968254</v>
      </c>
      <c r="Z8" s="21">
        <v>-76.36</v>
      </c>
      <c r="AA8" s="22">
        <v>7816425</v>
      </c>
    </row>
    <row r="9" spans="1:27" ht="12.75">
      <c r="A9" s="23" t="s">
        <v>36</v>
      </c>
      <c r="B9" s="17" t="s">
        <v>6</v>
      </c>
      <c r="C9" s="18">
        <v>55492065</v>
      </c>
      <c r="D9" s="18"/>
      <c r="E9" s="19">
        <v>66586392</v>
      </c>
      <c r="F9" s="20">
        <v>62965876</v>
      </c>
      <c r="G9" s="20">
        <v>43780</v>
      </c>
      <c r="H9" s="20">
        <v>19424</v>
      </c>
      <c r="I9" s="20"/>
      <c r="J9" s="20">
        <v>63204</v>
      </c>
      <c r="K9" s="20">
        <v>31027</v>
      </c>
      <c r="L9" s="20"/>
      <c r="M9" s="20"/>
      <c r="N9" s="20">
        <v>31027</v>
      </c>
      <c r="O9" s="20">
        <v>36150</v>
      </c>
      <c r="P9" s="20">
        <v>30760</v>
      </c>
      <c r="Q9" s="20">
        <v>34461</v>
      </c>
      <c r="R9" s="20">
        <v>101371</v>
      </c>
      <c r="S9" s="20">
        <v>23456</v>
      </c>
      <c r="T9" s="20"/>
      <c r="U9" s="20"/>
      <c r="V9" s="20">
        <v>23456</v>
      </c>
      <c r="W9" s="20">
        <v>219058</v>
      </c>
      <c r="X9" s="20">
        <v>62965876</v>
      </c>
      <c r="Y9" s="20">
        <v>-62746818</v>
      </c>
      <c r="Z9" s="21">
        <v>-99.65</v>
      </c>
      <c r="AA9" s="22">
        <v>62965876</v>
      </c>
    </row>
    <row r="10" spans="1:27" ht="12.75">
      <c r="A10" s="23" t="s">
        <v>37</v>
      </c>
      <c r="B10" s="17" t="s">
        <v>6</v>
      </c>
      <c r="C10" s="18">
        <v>2000000</v>
      </c>
      <c r="D10" s="18"/>
      <c r="E10" s="19">
        <v>24405996</v>
      </c>
      <c r="F10" s="20">
        <v>23621000</v>
      </c>
      <c r="G10" s="20"/>
      <c r="H10" s="20"/>
      <c r="I10" s="20"/>
      <c r="J10" s="20"/>
      <c r="K10" s="20"/>
      <c r="L10" s="20"/>
      <c r="M10" s="20"/>
      <c r="N10" s="20"/>
      <c r="O10" s="20">
        <v>1563000</v>
      </c>
      <c r="P10" s="20">
        <v>2318000</v>
      </c>
      <c r="Q10" s="20"/>
      <c r="R10" s="20">
        <v>3881000</v>
      </c>
      <c r="S10" s="20"/>
      <c r="T10" s="20"/>
      <c r="U10" s="20"/>
      <c r="V10" s="20"/>
      <c r="W10" s="20">
        <v>3881000</v>
      </c>
      <c r="X10" s="20">
        <v>23621000</v>
      </c>
      <c r="Y10" s="20">
        <v>-19740000</v>
      </c>
      <c r="Z10" s="21">
        <v>-83.57</v>
      </c>
      <c r="AA10" s="22">
        <v>23621000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-120440918</v>
      </c>
      <c r="D14" s="18"/>
      <c r="E14" s="19">
        <v>-133523664</v>
      </c>
      <c r="F14" s="20">
        <v>-112003748</v>
      </c>
      <c r="G14" s="20">
        <v>-8986578</v>
      </c>
      <c r="H14" s="20">
        <v>1641</v>
      </c>
      <c r="I14" s="20"/>
      <c r="J14" s="20">
        <v>-8984937</v>
      </c>
      <c r="K14" s="20">
        <v>-2487235</v>
      </c>
      <c r="L14" s="20"/>
      <c r="M14" s="20"/>
      <c r="N14" s="20">
        <v>-2487235</v>
      </c>
      <c r="O14" s="20">
        <v>-17933098</v>
      </c>
      <c r="P14" s="20">
        <v>-9834678</v>
      </c>
      <c r="Q14" s="20">
        <v>-6564711</v>
      </c>
      <c r="R14" s="20">
        <v>-34332487</v>
      </c>
      <c r="S14" s="20">
        <v>-6235875</v>
      </c>
      <c r="T14" s="20"/>
      <c r="U14" s="20"/>
      <c r="V14" s="20">
        <v>-6235875</v>
      </c>
      <c r="W14" s="20">
        <v>-52040534</v>
      </c>
      <c r="X14" s="20">
        <v>-112003748</v>
      </c>
      <c r="Y14" s="20">
        <v>59963214</v>
      </c>
      <c r="Z14" s="21">
        <v>-53.54</v>
      </c>
      <c r="AA14" s="22">
        <v>-112003748</v>
      </c>
    </row>
    <row r="15" spans="1:27" ht="12.75">
      <c r="A15" s="23" t="s">
        <v>42</v>
      </c>
      <c r="B15" s="17"/>
      <c r="C15" s="18">
        <v>-10194575</v>
      </c>
      <c r="D15" s="18"/>
      <c r="E15" s="19"/>
      <c r="F15" s="20">
        <v>-7500000</v>
      </c>
      <c r="G15" s="20">
        <v>-1770336</v>
      </c>
      <c r="H15" s="20"/>
      <c r="I15" s="20"/>
      <c r="J15" s="20">
        <v>-1770336</v>
      </c>
      <c r="K15" s="20">
        <v>-629998</v>
      </c>
      <c r="L15" s="20"/>
      <c r="M15" s="20"/>
      <c r="N15" s="20">
        <v>-629998</v>
      </c>
      <c r="O15" s="20">
        <v>-1192850</v>
      </c>
      <c r="P15" s="20">
        <v>-988793</v>
      </c>
      <c r="Q15" s="20"/>
      <c r="R15" s="20">
        <v>-2181643</v>
      </c>
      <c r="S15" s="20">
        <v>-1327941</v>
      </c>
      <c r="T15" s="20"/>
      <c r="U15" s="20"/>
      <c r="V15" s="20">
        <v>-1327941</v>
      </c>
      <c r="W15" s="20">
        <v>-5909918</v>
      </c>
      <c r="X15" s="20">
        <v>-7500000</v>
      </c>
      <c r="Y15" s="20">
        <v>1590082</v>
      </c>
      <c r="Z15" s="21">
        <v>-21.2</v>
      </c>
      <c r="AA15" s="22">
        <v>-7500000</v>
      </c>
    </row>
    <row r="16" spans="1:27" ht="12.75">
      <c r="A16" s="23" t="s">
        <v>43</v>
      </c>
      <c r="B16" s="17" t="s">
        <v>6</v>
      </c>
      <c r="C16" s="18">
        <v>-202635</v>
      </c>
      <c r="D16" s="18"/>
      <c r="E16" s="19">
        <v>-50004</v>
      </c>
      <c r="F16" s="20">
        <v>-126003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-126003</v>
      </c>
      <c r="Y16" s="20">
        <v>126003</v>
      </c>
      <c r="Z16" s="21">
        <v>-100</v>
      </c>
      <c r="AA16" s="22">
        <v>-126003</v>
      </c>
    </row>
    <row r="17" spans="1:27" ht="12.75">
      <c r="A17" s="24" t="s">
        <v>44</v>
      </c>
      <c r="B17" s="25"/>
      <c r="C17" s="26">
        <f aca="true" t="shared" si="0" ref="C17:Y17">SUM(C6:C16)</f>
        <v>-24323539</v>
      </c>
      <c r="D17" s="26">
        <f>SUM(D6:D16)</f>
        <v>0</v>
      </c>
      <c r="E17" s="27">
        <f t="shared" si="0"/>
        <v>-34199724</v>
      </c>
      <c r="F17" s="28">
        <f t="shared" si="0"/>
        <v>-25211645</v>
      </c>
      <c r="G17" s="28">
        <f t="shared" si="0"/>
        <v>-7853552</v>
      </c>
      <c r="H17" s="28">
        <f t="shared" si="0"/>
        <v>393037</v>
      </c>
      <c r="I17" s="28">
        <f t="shared" si="0"/>
        <v>0</v>
      </c>
      <c r="J17" s="28">
        <f t="shared" si="0"/>
        <v>-7460515</v>
      </c>
      <c r="K17" s="28">
        <f t="shared" si="0"/>
        <v>323396</v>
      </c>
      <c r="L17" s="28">
        <f t="shared" si="0"/>
        <v>0</v>
      </c>
      <c r="M17" s="28">
        <f t="shared" si="0"/>
        <v>0</v>
      </c>
      <c r="N17" s="28">
        <f t="shared" si="0"/>
        <v>323396</v>
      </c>
      <c r="O17" s="28">
        <f t="shared" si="0"/>
        <v>-13453158</v>
      </c>
      <c r="P17" s="28">
        <f t="shared" si="0"/>
        <v>-2532818</v>
      </c>
      <c r="Q17" s="28">
        <f t="shared" si="0"/>
        <v>-1573159</v>
      </c>
      <c r="R17" s="28">
        <f t="shared" si="0"/>
        <v>-17559135</v>
      </c>
      <c r="S17" s="28">
        <f t="shared" si="0"/>
        <v>-3054404</v>
      </c>
      <c r="T17" s="28">
        <f t="shared" si="0"/>
        <v>0</v>
      </c>
      <c r="U17" s="28">
        <f t="shared" si="0"/>
        <v>0</v>
      </c>
      <c r="V17" s="28">
        <f t="shared" si="0"/>
        <v>-3054404</v>
      </c>
      <c r="W17" s="28">
        <f t="shared" si="0"/>
        <v>-27750658</v>
      </c>
      <c r="X17" s="28">
        <f t="shared" si="0"/>
        <v>-25211645</v>
      </c>
      <c r="Y17" s="28">
        <f t="shared" si="0"/>
        <v>-2539013</v>
      </c>
      <c r="Z17" s="29">
        <f>+IF(X17&lt;&gt;0,+(Y17/X17)*100,0)</f>
        <v>10.07079466651224</v>
      </c>
      <c r="AA17" s="30">
        <f>SUM(AA6:AA16)</f>
        <v>-25211645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986100</v>
      </c>
      <c r="D21" s="18"/>
      <c r="E21" s="19"/>
      <c r="F21" s="20"/>
      <c r="G21" s="36">
        <v>75333</v>
      </c>
      <c r="H21" s="36">
        <v>13000</v>
      </c>
      <c r="I21" s="36"/>
      <c r="J21" s="20">
        <v>88333</v>
      </c>
      <c r="K21" s="36">
        <v>39800</v>
      </c>
      <c r="L21" s="36"/>
      <c r="M21" s="20"/>
      <c r="N21" s="36">
        <v>39800</v>
      </c>
      <c r="O21" s="36">
        <v>234970</v>
      </c>
      <c r="P21" s="36">
        <v>126000</v>
      </c>
      <c r="Q21" s="20">
        <v>41301</v>
      </c>
      <c r="R21" s="36">
        <v>402271</v>
      </c>
      <c r="S21" s="36">
        <v>65500</v>
      </c>
      <c r="T21" s="20"/>
      <c r="U21" s="36"/>
      <c r="V21" s="36">
        <v>65500</v>
      </c>
      <c r="W21" s="36">
        <v>595904</v>
      </c>
      <c r="X21" s="20"/>
      <c r="Y21" s="36">
        <v>595904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-985220</v>
      </c>
      <c r="D26" s="18"/>
      <c r="E26" s="19">
        <v>-42613200</v>
      </c>
      <c r="F26" s="20">
        <v>-23621196</v>
      </c>
      <c r="G26" s="20"/>
      <c r="H26" s="20"/>
      <c r="I26" s="20"/>
      <c r="J26" s="20"/>
      <c r="K26" s="20"/>
      <c r="L26" s="20"/>
      <c r="M26" s="20"/>
      <c r="N26" s="20"/>
      <c r="O26" s="20">
        <v>-906747</v>
      </c>
      <c r="P26" s="20">
        <v>-4784027</v>
      </c>
      <c r="Q26" s="20">
        <v>-350000</v>
      </c>
      <c r="R26" s="20">
        <v>-6040774</v>
      </c>
      <c r="S26" s="20">
        <v>-5524100</v>
      </c>
      <c r="T26" s="20"/>
      <c r="U26" s="20"/>
      <c r="V26" s="20">
        <v>-5524100</v>
      </c>
      <c r="W26" s="20">
        <v>-11564874</v>
      </c>
      <c r="X26" s="20">
        <v>-23621196</v>
      </c>
      <c r="Y26" s="20">
        <v>12056322</v>
      </c>
      <c r="Z26" s="21">
        <v>-51.04</v>
      </c>
      <c r="AA26" s="22">
        <v>-23621196</v>
      </c>
    </row>
    <row r="27" spans="1:27" ht="12.75">
      <c r="A27" s="24" t="s">
        <v>51</v>
      </c>
      <c r="B27" s="25"/>
      <c r="C27" s="26">
        <f aca="true" t="shared" si="1" ref="C27:Y27">SUM(C21:C26)</f>
        <v>880</v>
      </c>
      <c r="D27" s="26">
        <f>SUM(D21:D26)</f>
        <v>0</v>
      </c>
      <c r="E27" s="27">
        <f t="shared" si="1"/>
        <v>-42613200</v>
      </c>
      <c r="F27" s="28">
        <f t="shared" si="1"/>
        <v>-23621196</v>
      </c>
      <c r="G27" s="28">
        <f t="shared" si="1"/>
        <v>75333</v>
      </c>
      <c r="H27" s="28">
        <f t="shared" si="1"/>
        <v>13000</v>
      </c>
      <c r="I27" s="28">
        <f t="shared" si="1"/>
        <v>0</v>
      </c>
      <c r="J27" s="28">
        <f t="shared" si="1"/>
        <v>88333</v>
      </c>
      <c r="K27" s="28">
        <f t="shared" si="1"/>
        <v>39800</v>
      </c>
      <c r="L27" s="28">
        <f t="shared" si="1"/>
        <v>0</v>
      </c>
      <c r="M27" s="28">
        <f t="shared" si="1"/>
        <v>0</v>
      </c>
      <c r="N27" s="28">
        <f t="shared" si="1"/>
        <v>39800</v>
      </c>
      <c r="O27" s="28">
        <f t="shared" si="1"/>
        <v>-671777</v>
      </c>
      <c r="P27" s="28">
        <f t="shared" si="1"/>
        <v>-4658027</v>
      </c>
      <c r="Q27" s="28">
        <f t="shared" si="1"/>
        <v>-308699</v>
      </c>
      <c r="R27" s="28">
        <f t="shared" si="1"/>
        <v>-5638503</v>
      </c>
      <c r="S27" s="28">
        <f t="shared" si="1"/>
        <v>-5458600</v>
      </c>
      <c r="T27" s="28">
        <f t="shared" si="1"/>
        <v>0</v>
      </c>
      <c r="U27" s="28">
        <f t="shared" si="1"/>
        <v>0</v>
      </c>
      <c r="V27" s="28">
        <f t="shared" si="1"/>
        <v>-5458600</v>
      </c>
      <c r="W27" s="28">
        <f t="shared" si="1"/>
        <v>-10968970</v>
      </c>
      <c r="X27" s="28">
        <f t="shared" si="1"/>
        <v>-23621196</v>
      </c>
      <c r="Y27" s="28">
        <f t="shared" si="1"/>
        <v>12652226</v>
      </c>
      <c r="Z27" s="29">
        <f>+IF(X27&lt;&gt;0,+(Y27/X27)*100,0)</f>
        <v>-53.56302026366488</v>
      </c>
      <c r="AA27" s="30">
        <f>SUM(AA21:AA26)</f>
        <v>-23621196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2605326</v>
      </c>
      <c r="D33" s="18"/>
      <c r="E33" s="19">
        <v>-2605326</v>
      </c>
      <c r="F33" s="20">
        <v>-2605326</v>
      </c>
      <c r="G33" s="20">
        <v>2609102</v>
      </c>
      <c r="H33" s="36">
        <v>-2609102</v>
      </c>
      <c r="I33" s="36"/>
      <c r="J33" s="36"/>
      <c r="K33" s="20">
        <v>-1000</v>
      </c>
      <c r="L33" s="20">
        <v>1000</v>
      </c>
      <c r="M33" s="20"/>
      <c r="N33" s="20"/>
      <c r="O33" s="36">
        <v>40777</v>
      </c>
      <c r="P33" s="36">
        <v>-40777</v>
      </c>
      <c r="Q33" s="36"/>
      <c r="R33" s="20"/>
      <c r="S33" s="20">
        <v>18903</v>
      </c>
      <c r="T33" s="20">
        <v>-18903</v>
      </c>
      <c r="U33" s="20"/>
      <c r="V33" s="36"/>
      <c r="W33" s="36"/>
      <c r="X33" s="36">
        <v>-2605326</v>
      </c>
      <c r="Y33" s="20">
        <v>2605326</v>
      </c>
      <c r="Z33" s="21">
        <v>-100</v>
      </c>
      <c r="AA33" s="22">
        <v>-2605326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254331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2859657</v>
      </c>
      <c r="D36" s="26">
        <f>SUM(D31:D35)</f>
        <v>0</v>
      </c>
      <c r="E36" s="27">
        <f t="shared" si="2"/>
        <v>-2605326</v>
      </c>
      <c r="F36" s="28">
        <f t="shared" si="2"/>
        <v>-2605326</v>
      </c>
      <c r="G36" s="28">
        <f t="shared" si="2"/>
        <v>2609102</v>
      </c>
      <c r="H36" s="28">
        <f t="shared" si="2"/>
        <v>-2609102</v>
      </c>
      <c r="I36" s="28">
        <f t="shared" si="2"/>
        <v>0</v>
      </c>
      <c r="J36" s="28">
        <f t="shared" si="2"/>
        <v>0</v>
      </c>
      <c r="K36" s="28">
        <f t="shared" si="2"/>
        <v>-1000</v>
      </c>
      <c r="L36" s="28">
        <f t="shared" si="2"/>
        <v>1000</v>
      </c>
      <c r="M36" s="28">
        <f t="shared" si="2"/>
        <v>0</v>
      </c>
      <c r="N36" s="28">
        <f t="shared" si="2"/>
        <v>0</v>
      </c>
      <c r="O36" s="28">
        <f t="shared" si="2"/>
        <v>40777</v>
      </c>
      <c r="P36" s="28">
        <f t="shared" si="2"/>
        <v>-40777</v>
      </c>
      <c r="Q36" s="28">
        <f t="shared" si="2"/>
        <v>0</v>
      </c>
      <c r="R36" s="28">
        <f t="shared" si="2"/>
        <v>0</v>
      </c>
      <c r="S36" s="28">
        <f t="shared" si="2"/>
        <v>18903</v>
      </c>
      <c r="T36" s="28">
        <f t="shared" si="2"/>
        <v>-18903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-2605326</v>
      </c>
      <c r="Y36" s="28">
        <f t="shared" si="2"/>
        <v>2605326</v>
      </c>
      <c r="Z36" s="29">
        <f>+IF(X36&lt;&gt;0,+(Y36/X36)*100,0)</f>
        <v>-100</v>
      </c>
      <c r="AA36" s="30">
        <f>SUM(AA31:AA35)</f>
        <v>-2605326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-21463002</v>
      </c>
      <c r="D38" s="32">
        <f>+D17+D27+D36</f>
        <v>0</v>
      </c>
      <c r="E38" s="33">
        <f t="shared" si="3"/>
        <v>-79418250</v>
      </c>
      <c r="F38" s="2">
        <f t="shared" si="3"/>
        <v>-51438167</v>
      </c>
      <c r="G38" s="2">
        <f t="shared" si="3"/>
        <v>-5169117</v>
      </c>
      <c r="H38" s="2">
        <f t="shared" si="3"/>
        <v>-2203065</v>
      </c>
      <c r="I38" s="2">
        <f t="shared" si="3"/>
        <v>0</v>
      </c>
      <c r="J38" s="2">
        <f t="shared" si="3"/>
        <v>-7372182</v>
      </c>
      <c r="K38" s="2">
        <f t="shared" si="3"/>
        <v>362196</v>
      </c>
      <c r="L38" s="2">
        <f t="shared" si="3"/>
        <v>1000</v>
      </c>
      <c r="M38" s="2">
        <f t="shared" si="3"/>
        <v>0</v>
      </c>
      <c r="N38" s="2">
        <f t="shared" si="3"/>
        <v>363196</v>
      </c>
      <c r="O38" s="2">
        <f t="shared" si="3"/>
        <v>-14084158</v>
      </c>
      <c r="P38" s="2">
        <f t="shared" si="3"/>
        <v>-7231622</v>
      </c>
      <c r="Q38" s="2">
        <f t="shared" si="3"/>
        <v>-1881858</v>
      </c>
      <c r="R38" s="2">
        <f t="shared" si="3"/>
        <v>-23197638</v>
      </c>
      <c r="S38" s="2">
        <f t="shared" si="3"/>
        <v>-8494101</v>
      </c>
      <c r="T38" s="2">
        <f t="shared" si="3"/>
        <v>-18903</v>
      </c>
      <c r="U38" s="2">
        <f t="shared" si="3"/>
        <v>0</v>
      </c>
      <c r="V38" s="2">
        <f t="shared" si="3"/>
        <v>-8513004</v>
      </c>
      <c r="W38" s="2">
        <f t="shared" si="3"/>
        <v>-38719628</v>
      </c>
      <c r="X38" s="2">
        <f t="shared" si="3"/>
        <v>-51438167</v>
      </c>
      <c r="Y38" s="2">
        <f t="shared" si="3"/>
        <v>12718539</v>
      </c>
      <c r="Z38" s="34">
        <f>+IF(X38&lt;&gt;0,+(Y38/X38)*100,0)</f>
        <v>-24.725879131735002</v>
      </c>
      <c r="AA38" s="35">
        <f>+AA17+AA27+AA36</f>
        <v>-51438167</v>
      </c>
    </row>
    <row r="39" spans="1:27" ht="12.75">
      <c r="A39" s="23" t="s">
        <v>59</v>
      </c>
      <c r="B39" s="17"/>
      <c r="C39" s="32">
        <v>10292446</v>
      </c>
      <c r="D39" s="32"/>
      <c r="E39" s="33"/>
      <c r="F39" s="2"/>
      <c r="G39" s="2">
        <v>-327909</v>
      </c>
      <c r="H39" s="2">
        <f>+G40+H60</f>
        <v>-5497026</v>
      </c>
      <c r="I39" s="2">
        <f>+H40+I60</f>
        <v>-7700091</v>
      </c>
      <c r="J39" s="2">
        <f>+G39</f>
        <v>-327909</v>
      </c>
      <c r="K39" s="2">
        <f>+I40+K60</f>
        <v>-7700091</v>
      </c>
      <c r="L39" s="2">
        <f>+K40+L60</f>
        <v>-7337895</v>
      </c>
      <c r="M39" s="2">
        <f>+L40+M60</f>
        <v>-7336895</v>
      </c>
      <c r="N39" s="2">
        <f>+K39</f>
        <v>-7700091</v>
      </c>
      <c r="O39" s="2">
        <f>+M40+O60</f>
        <v>-7336895</v>
      </c>
      <c r="P39" s="2">
        <f>+O40+P60</f>
        <v>-21421053</v>
      </c>
      <c r="Q39" s="2">
        <f>+P40+Q60</f>
        <v>-28652675</v>
      </c>
      <c r="R39" s="2">
        <f>+O39</f>
        <v>-7336895</v>
      </c>
      <c r="S39" s="2">
        <f>+Q40+S60</f>
        <v>-30534533</v>
      </c>
      <c r="T39" s="2">
        <f>+S40+T60</f>
        <v>-39028634</v>
      </c>
      <c r="U39" s="2">
        <f>+T40+U60</f>
        <v>-39047537</v>
      </c>
      <c r="V39" s="2">
        <f>+S39</f>
        <v>-30534533</v>
      </c>
      <c r="W39" s="2">
        <f>+G39</f>
        <v>-327909</v>
      </c>
      <c r="X39" s="2"/>
      <c r="Y39" s="2">
        <f>+W39-X39</f>
        <v>-327909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-11170556</v>
      </c>
      <c r="D40" s="43">
        <f aca="true" t="shared" si="4" ref="D40:AA40">+D38+D39</f>
        <v>0</v>
      </c>
      <c r="E40" s="44">
        <f t="shared" si="4"/>
        <v>-79418250</v>
      </c>
      <c r="F40" s="45">
        <f t="shared" si="4"/>
        <v>-51438167</v>
      </c>
      <c r="G40" s="45">
        <f t="shared" si="4"/>
        <v>-5497026</v>
      </c>
      <c r="H40" s="45">
        <f t="shared" si="4"/>
        <v>-7700091</v>
      </c>
      <c r="I40" s="45">
        <f t="shared" si="4"/>
        <v>-7700091</v>
      </c>
      <c r="J40" s="45">
        <f>+I40</f>
        <v>-7700091</v>
      </c>
      <c r="K40" s="45">
        <f t="shared" si="4"/>
        <v>-7337895</v>
      </c>
      <c r="L40" s="45">
        <f t="shared" si="4"/>
        <v>-7336895</v>
      </c>
      <c r="M40" s="45">
        <f t="shared" si="4"/>
        <v>-7336895</v>
      </c>
      <c r="N40" s="45">
        <f>+M40</f>
        <v>-7336895</v>
      </c>
      <c r="O40" s="45">
        <f t="shared" si="4"/>
        <v>-21421053</v>
      </c>
      <c r="P40" s="45">
        <f t="shared" si="4"/>
        <v>-28652675</v>
      </c>
      <c r="Q40" s="45">
        <f t="shared" si="4"/>
        <v>-30534533</v>
      </c>
      <c r="R40" s="45">
        <f>+Q40</f>
        <v>-30534533</v>
      </c>
      <c r="S40" s="45">
        <f t="shared" si="4"/>
        <v>-39028634</v>
      </c>
      <c r="T40" s="45">
        <f t="shared" si="4"/>
        <v>-39047537</v>
      </c>
      <c r="U40" s="45">
        <f t="shared" si="4"/>
        <v>-39047537</v>
      </c>
      <c r="V40" s="45">
        <f>+U40</f>
        <v>-39047537</v>
      </c>
      <c r="W40" s="45">
        <f>+V40</f>
        <v>-39047537</v>
      </c>
      <c r="X40" s="45">
        <f t="shared" si="4"/>
        <v>-51438167</v>
      </c>
      <c r="Y40" s="45">
        <f t="shared" si="4"/>
        <v>12390630</v>
      </c>
      <c r="Z40" s="46">
        <f>+IF(X40&lt;&gt;0,+(Y40/X40)*100,0)</f>
        <v>-24.08839724012716</v>
      </c>
      <c r="AA40" s="47">
        <f t="shared" si="4"/>
        <v>-51438167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-327909</v>
      </c>
      <c r="J60">
        <v>-327909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-19134743</v>
      </c>
      <c r="D14" s="18"/>
      <c r="E14" s="19">
        <v>-245679066</v>
      </c>
      <c r="F14" s="20">
        <v>-245679066</v>
      </c>
      <c r="G14" s="20">
        <v>-10046693</v>
      </c>
      <c r="H14" s="20">
        <v>-1350292</v>
      </c>
      <c r="I14" s="20">
        <v>-21585582</v>
      </c>
      <c r="J14" s="20">
        <v>-32982567</v>
      </c>
      <c r="K14" s="20">
        <v>-14860657</v>
      </c>
      <c r="L14" s="20">
        <v>-5827041</v>
      </c>
      <c r="M14" s="20">
        <v>-10235147</v>
      </c>
      <c r="N14" s="20">
        <v>-30922845</v>
      </c>
      <c r="O14" s="20">
        <v>-13190130</v>
      </c>
      <c r="P14" s="20">
        <v>-17331011</v>
      </c>
      <c r="Q14" s="20">
        <v>-9965464</v>
      </c>
      <c r="R14" s="20">
        <v>-40486605</v>
      </c>
      <c r="S14" s="20"/>
      <c r="T14" s="20"/>
      <c r="U14" s="20"/>
      <c r="V14" s="20"/>
      <c r="W14" s="20">
        <v>-104392017</v>
      </c>
      <c r="X14" s="20">
        <v>-245679066</v>
      </c>
      <c r="Y14" s="20">
        <v>141287049</v>
      </c>
      <c r="Z14" s="21">
        <v>-57.51</v>
      </c>
      <c r="AA14" s="22">
        <v>-245679066</v>
      </c>
    </row>
    <row r="15" spans="1:27" ht="12.75">
      <c r="A15" s="23" t="s">
        <v>42</v>
      </c>
      <c r="B15" s="17"/>
      <c r="C15" s="18"/>
      <c r="D15" s="18"/>
      <c r="E15" s="19">
        <v>-1232000</v>
      </c>
      <c r="F15" s="20">
        <v>-1232000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-1232000</v>
      </c>
      <c r="Y15" s="20">
        <v>1232000</v>
      </c>
      <c r="Z15" s="21">
        <v>-100</v>
      </c>
      <c r="AA15" s="22">
        <v>-1232000</v>
      </c>
    </row>
    <row r="16" spans="1:27" ht="12.75">
      <c r="A16" s="23" t="s">
        <v>43</v>
      </c>
      <c r="B16" s="17" t="s">
        <v>6</v>
      </c>
      <c r="C16" s="18"/>
      <c r="D16" s="18"/>
      <c r="E16" s="19">
        <v>-12</v>
      </c>
      <c r="F16" s="20">
        <v>-12</v>
      </c>
      <c r="G16" s="20">
        <v>-601918</v>
      </c>
      <c r="H16" s="20"/>
      <c r="I16" s="20"/>
      <c r="J16" s="20">
        <v>-601918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-601918</v>
      </c>
      <c r="X16" s="20">
        <v>-12</v>
      </c>
      <c r="Y16" s="20">
        <v>-601906</v>
      </c>
      <c r="Z16" s="21">
        <v>5015883.33</v>
      </c>
      <c r="AA16" s="22">
        <v>-12</v>
      </c>
    </row>
    <row r="17" spans="1:27" ht="12.75">
      <c r="A17" s="24" t="s">
        <v>44</v>
      </c>
      <c r="B17" s="25"/>
      <c r="C17" s="26">
        <f aca="true" t="shared" si="0" ref="C17:Y17">SUM(C6:C16)</f>
        <v>-19134743</v>
      </c>
      <c r="D17" s="26">
        <f>SUM(D6:D16)</f>
        <v>0</v>
      </c>
      <c r="E17" s="27">
        <f t="shared" si="0"/>
        <v>-246911078</v>
      </c>
      <c r="F17" s="28">
        <f t="shared" si="0"/>
        <v>-246911078</v>
      </c>
      <c r="G17" s="28">
        <f t="shared" si="0"/>
        <v>-10648611</v>
      </c>
      <c r="H17" s="28">
        <f t="shared" si="0"/>
        <v>-1350292</v>
      </c>
      <c r="I17" s="28">
        <f t="shared" si="0"/>
        <v>-21585582</v>
      </c>
      <c r="J17" s="28">
        <f t="shared" si="0"/>
        <v>-33584485</v>
      </c>
      <c r="K17" s="28">
        <f t="shared" si="0"/>
        <v>-14860657</v>
      </c>
      <c r="L17" s="28">
        <f t="shared" si="0"/>
        <v>-5827041</v>
      </c>
      <c r="M17" s="28">
        <f t="shared" si="0"/>
        <v>-10235147</v>
      </c>
      <c r="N17" s="28">
        <f t="shared" si="0"/>
        <v>-30922845</v>
      </c>
      <c r="O17" s="28">
        <f t="shared" si="0"/>
        <v>-13190130</v>
      </c>
      <c r="P17" s="28">
        <f t="shared" si="0"/>
        <v>-17331011</v>
      </c>
      <c r="Q17" s="28">
        <f t="shared" si="0"/>
        <v>-9965464</v>
      </c>
      <c r="R17" s="28">
        <f t="shared" si="0"/>
        <v>-40486605</v>
      </c>
      <c r="S17" s="28">
        <f t="shared" si="0"/>
        <v>0</v>
      </c>
      <c r="T17" s="28">
        <f t="shared" si="0"/>
        <v>0</v>
      </c>
      <c r="U17" s="28">
        <f t="shared" si="0"/>
        <v>0</v>
      </c>
      <c r="V17" s="28">
        <f t="shared" si="0"/>
        <v>0</v>
      </c>
      <c r="W17" s="28">
        <f t="shared" si="0"/>
        <v>-104993935</v>
      </c>
      <c r="X17" s="28">
        <f t="shared" si="0"/>
        <v>-246911078</v>
      </c>
      <c r="Y17" s="28">
        <f t="shared" si="0"/>
        <v>141917143</v>
      </c>
      <c r="Z17" s="29">
        <f>+IF(X17&lt;&gt;0,+(Y17/X17)*100,0)</f>
        <v>-57.47702539292303</v>
      </c>
      <c r="AA17" s="30">
        <f>SUM(AA6:AA16)</f>
        <v>-246911078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-14058750</v>
      </c>
      <c r="F26" s="20">
        <v>-14058750</v>
      </c>
      <c r="G26" s="20">
        <v>119371</v>
      </c>
      <c r="H26" s="20"/>
      <c r="I26" s="20"/>
      <c r="J26" s="20">
        <v>119371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119371</v>
      </c>
      <c r="X26" s="20">
        <v>-14058750</v>
      </c>
      <c r="Y26" s="20">
        <v>14178121</v>
      </c>
      <c r="Z26" s="21">
        <v>-100.85</v>
      </c>
      <c r="AA26" s="22">
        <v>-14058750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-14058750</v>
      </c>
      <c r="F27" s="28">
        <f t="shared" si="1"/>
        <v>-14058750</v>
      </c>
      <c r="G27" s="28">
        <f t="shared" si="1"/>
        <v>119371</v>
      </c>
      <c r="H27" s="28">
        <f t="shared" si="1"/>
        <v>0</v>
      </c>
      <c r="I27" s="28">
        <f t="shared" si="1"/>
        <v>0</v>
      </c>
      <c r="J27" s="28">
        <f t="shared" si="1"/>
        <v>119371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119371</v>
      </c>
      <c r="X27" s="28">
        <f t="shared" si="1"/>
        <v>-14058750</v>
      </c>
      <c r="Y27" s="28">
        <f t="shared" si="1"/>
        <v>14178121</v>
      </c>
      <c r="Z27" s="29">
        <f>+IF(X27&lt;&gt;0,+(Y27/X27)*100,0)</f>
        <v>-100.84908686760915</v>
      </c>
      <c r="AA27" s="30">
        <f>SUM(AA21:AA26)</f>
        <v>-14058750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-1522094</v>
      </c>
      <c r="D33" s="18"/>
      <c r="E33" s="19">
        <v>11990</v>
      </c>
      <c r="F33" s="20">
        <v>11990</v>
      </c>
      <c r="G33" s="20"/>
      <c r="H33" s="36">
        <v>-3000</v>
      </c>
      <c r="I33" s="36">
        <v>2300</v>
      </c>
      <c r="J33" s="36">
        <v>-700</v>
      </c>
      <c r="K33" s="20">
        <v>-9700</v>
      </c>
      <c r="L33" s="20">
        <v>3575</v>
      </c>
      <c r="M33" s="20">
        <v>5620</v>
      </c>
      <c r="N33" s="20">
        <v>-505</v>
      </c>
      <c r="O33" s="36">
        <v>-6245</v>
      </c>
      <c r="P33" s="36">
        <v>34703</v>
      </c>
      <c r="Q33" s="36">
        <v>-17501</v>
      </c>
      <c r="R33" s="20">
        <v>10957</v>
      </c>
      <c r="S33" s="20">
        <v>-9752</v>
      </c>
      <c r="T33" s="20"/>
      <c r="U33" s="20"/>
      <c r="V33" s="36">
        <v>-9752</v>
      </c>
      <c r="W33" s="36"/>
      <c r="X33" s="36">
        <v>11990</v>
      </c>
      <c r="Y33" s="20">
        <v>-11990</v>
      </c>
      <c r="Z33" s="21">
        <v>-100</v>
      </c>
      <c r="AA33" s="22">
        <v>11990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-1522094</v>
      </c>
      <c r="D36" s="26">
        <f>SUM(D31:D35)</f>
        <v>0</v>
      </c>
      <c r="E36" s="27">
        <f t="shared" si="2"/>
        <v>11990</v>
      </c>
      <c r="F36" s="28">
        <f t="shared" si="2"/>
        <v>11990</v>
      </c>
      <c r="G36" s="28">
        <f t="shared" si="2"/>
        <v>0</v>
      </c>
      <c r="H36" s="28">
        <f t="shared" si="2"/>
        <v>-3000</v>
      </c>
      <c r="I36" s="28">
        <f t="shared" si="2"/>
        <v>2300</v>
      </c>
      <c r="J36" s="28">
        <f t="shared" si="2"/>
        <v>-700</v>
      </c>
      <c r="K36" s="28">
        <f t="shared" si="2"/>
        <v>-9700</v>
      </c>
      <c r="L36" s="28">
        <f t="shared" si="2"/>
        <v>3575</v>
      </c>
      <c r="M36" s="28">
        <f t="shared" si="2"/>
        <v>5620</v>
      </c>
      <c r="N36" s="28">
        <f t="shared" si="2"/>
        <v>-505</v>
      </c>
      <c r="O36" s="28">
        <f t="shared" si="2"/>
        <v>-6245</v>
      </c>
      <c r="P36" s="28">
        <f t="shared" si="2"/>
        <v>34703</v>
      </c>
      <c r="Q36" s="28">
        <f t="shared" si="2"/>
        <v>-17501</v>
      </c>
      <c r="R36" s="28">
        <f t="shared" si="2"/>
        <v>10957</v>
      </c>
      <c r="S36" s="28">
        <f t="shared" si="2"/>
        <v>-9752</v>
      </c>
      <c r="T36" s="28">
        <f t="shared" si="2"/>
        <v>0</v>
      </c>
      <c r="U36" s="28">
        <f t="shared" si="2"/>
        <v>0</v>
      </c>
      <c r="V36" s="28">
        <f t="shared" si="2"/>
        <v>-9752</v>
      </c>
      <c r="W36" s="28">
        <f t="shared" si="2"/>
        <v>0</v>
      </c>
      <c r="X36" s="28">
        <f t="shared" si="2"/>
        <v>11990</v>
      </c>
      <c r="Y36" s="28">
        <f t="shared" si="2"/>
        <v>-11990</v>
      </c>
      <c r="Z36" s="29">
        <f>+IF(X36&lt;&gt;0,+(Y36/X36)*100,0)</f>
        <v>-100</v>
      </c>
      <c r="AA36" s="30">
        <f>SUM(AA31:AA35)</f>
        <v>11990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-20656837</v>
      </c>
      <c r="D38" s="32">
        <f>+D17+D27+D36</f>
        <v>0</v>
      </c>
      <c r="E38" s="33">
        <f t="shared" si="3"/>
        <v>-260957838</v>
      </c>
      <c r="F38" s="2">
        <f t="shared" si="3"/>
        <v>-260957838</v>
      </c>
      <c r="G38" s="2">
        <f t="shared" si="3"/>
        <v>-10529240</v>
      </c>
      <c r="H38" s="2">
        <f t="shared" si="3"/>
        <v>-1353292</v>
      </c>
      <c r="I38" s="2">
        <f t="shared" si="3"/>
        <v>-21583282</v>
      </c>
      <c r="J38" s="2">
        <f t="shared" si="3"/>
        <v>-33465814</v>
      </c>
      <c r="K38" s="2">
        <f t="shared" si="3"/>
        <v>-14870357</v>
      </c>
      <c r="L38" s="2">
        <f t="shared" si="3"/>
        <v>-5823466</v>
      </c>
      <c r="M38" s="2">
        <f t="shared" si="3"/>
        <v>-10229527</v>
      </c>
      <c r="N38" s="2">
        <f t="shared" si="3"/>
        <v>-30923350</v>
      </c>
      <c r="O38" s="2">
        <f t="shared" si="3"/>
        <v>-13196375</v>
      </c>
      <c r="P38" s="2">
        <f t="shared" si="3"/>
        <v>-17296308</v>
      </c>
      <c r="Q38" s="2">
        <f t="shared" si="3"/>
        <v>-9982965</v>
      </c>
      <c r="R38" s="2">
        <f t="shared" si="3"/>
        <v>-40475648</v>
      </c>
      <c r="S38" s="2">
        <f t="shared" si="3"/>
        <v>-9752</v>
      </c>
      <c r="T38" s="2">
        <f t="shared" si="3"/>
        <v>0</v>
      </c>
      <c r="U38" s="2">
        <f t="shared" si="3"/>
        <v>0</v>
      </c>
      <c r="V38" s="2">
        <f t="shared" si="3"/>
        <v>-9752</v>
      </c>
      <c r="W38" s="2">
        <f t="shared" si="3"/>
        <v>-104874564</v>
      </c>
      <c r="X38" s="2">
        <f t="shared" si="3"/>
        <v>-260957838</v>
      </c>
      <c r="Y38" s="2">
        <f t="shared" si="3"/>
        <v>156083274</v>
      </c>
      <c r="Z38" s="34">
        <f>+IF(X38&lt;&gt;0,+(Y38/X38)*100,0)</f>
        <v>-59.81168268262553</v>
      </c>
      <c r="AA38" s="35">
        <f>+AA17+AA27+AA36</f>
        <v>-260957838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-10529240</v>
      </c>
      <c r="I39" s="2">
        <f>+H40+I60</f>
        <v>-11882532</v>
      </c>
      <c r="J39" s="2">
        <f>+G39</f>
        <v>0</v>
      </c>
      <c r="K39" s="2">
        <f>+I40+K60</f>
        <v>-33465814</v>
      </c>
      <c r="L39" s="2">
        <f>+K40+L60</f>
        <v>-48336171</v>
      </c>
      <c r="M39" s="2">
        <f>+L40+M60</f>
        <v>-54159637</v>
      </c>
      <c r="N39" s="2">
        <f>+K39</f>
        <v>-33465814</v>
      </c>
      <c r="O39" s="2">
        <f>+M40+O60</f>
        <v>-64389164</v>
      </c>
      <c r="P39" s="2">
        <f>+O40+P60</f>
        <v>-77585539</v>
      </c>
      <c r="Q39" s="2">
        <f>+P40+Q60</f>
        <v>-94881847</v>
      </c>
      <c r="R39" s="2">
        <f>+O39</f>
        <v>-64389164</v>
      </c>
      <c r="S39" s="2">
        <f>+Q40+S60</f>
        <v>-104864812</v>
      </c>
      <c r="T39" s="2">
        <f>+S40+T60</f>
        <v>-104874564</v>
      </c>
      <c r="U39" s="2">
        <f>+T40+U60</f>
        <v>-104874564</v>
      </c>
      <c r="V39" s="2">
        <f>+S39</f>
        <v>-104864812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-20656837</v>
      </c>
      <c r="D40" s="43">
        <f aca="true" t="shared" si="4" ref="D40:AA40">+D38+D39</f>
        <v>0</v>
      </c>
      <c r="E40" s="44">
        <f t="shared" si="4"/>
        <v>-260957838</v>
      </c>
      <c r="F40" s="45">
        <f t="shared" si="4"/>
        <v>-260957838</v>
      </c>
      <c r="G40" s="45">
        <f t="shared" si="4"/>
        <v>-10529240</v>
      </c>
      <c r="H40" s="45">
        <f t="shared" si="4"/>
        <v>-11882532</v>
      </c>
      <c r="I40" s="45">
        <f t="shared" si="4"/>
        <v>-33465814</v>
      </c>
      <c r="J40" s="45">
        <f>+I40</f>
        <v>-33465814</v>
      </c>
      <c r="K40" s="45">
        <f t="shared" si="4"/>
        <v>-48336171</v>
      </c>
      <c r="L40" s="45">
        <f t="shared" si="4"/>
        <v>-54159637</v>
      </c>
      <c r="M40" s="45">
        <f t="shared" si="4"/>
        <v>-64389164</v>
      </c>
      <c r="N40" s="45">
        <f>+M40</f>
        <v>-64389164</v>
      </c>
      <c r="O40" s="45">
        <f t="shared" si="4"/>
        <v>-77585539</v>
      </c>
      <c r="P40" s="45">
        <f t="shared" si="4"/>
        <v>-94881847</v>
      </c>
      <c r="Q40" s="45">
        <f t="shared" si="4"/>
        <v>-104864812</v>
      </c>
      <c r="R40" s="45">
        <f>+Q40</f>
        <v>-104864812</v>
      </c>
      <c r="S40" s="45">
        <f t="shared" si="4"/>
        <v>-104874564</v>
      </c>
      <c r="T40" s="45">
        <f t="shared" si="4"/>
        <v>-104874564</v>
      </c>
      <c r="U40" s="45">
        <f t="shared" si="4"/>
        <v>-104874564</v>
      </c>
      <c r="V40" s="45">
        <f>+U40</f>
        <v>-104874564</v>
      </c>
      <c r="W40" s="45">
        <f>+V40</f>
        <v>-104874564</v>
      </c>
      <c r="X40" s="45">
        <f t="shared" si="4"/>
        <v>-260957838</v>
      </c>
      <c r="Y40" s="45">
        <f t="shared" si="4"/>
        <v>156083274</v>
      </c>
      <c r="Z40" s="46">
        <f>+IF(X40&lt;&gt;0,+(Y40/X40)*100,0)</f>
        <v>-59.81168268262553</v>
      </c>
      <c r="AA40" s="47">
        <f t="shared" si="4"/>
        <v>-260957838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-61283106</v>
      </c>
      <c r="D14" s="18"/>
      <c r="E14" s="19">
        <v>-235802481</v>
      </c>
      <c r="F14" s="20">
        <v>-164376199</v>
      </c>
      <c r="G14" s="20">
        <v>-3421419</v>
      </c>
      <c r="H14" s="20">
        <v>-20833970</v>
      </c>
      <c r="I14" s="20">
        <v>-15329792</v>
      </c>
      <c r="J14" s="20">
        <v>-39585181</v>
      </c>
      <c r="K14" s="20">
        <v>-7754988</v>
      </c>
      <c r="L14" s="20"/>
      <c r="M14" s="20"/>
      <c r="N14" s="20">
        <v>-7754988</v>
      </c>
      <c r="O14" s="20">
        <v>-8897788</v>
      </c>
      <c r="P14" s="20">
        <v>-29539259</v>
      </c>
      <c r="Q14" s="20">
        <v>-12064407</v>
      </c>
      <c r="R14" s="20">
        <v>-50501454</v>
      </c>
      <c r="S14" s="20">
        <v>-8253079</v>
      </c>
      <c r="T14" s="20">
        <v>-25165487</v>
      </c>
      <c r="U14" s="20">
        <v>-25492793</v>
      </c>
      <c r="V14" s="20">
        <v>-58911359</v>
      </c>
      <c r="W14" s="20">
        <v>-156752982</v>
      </c>
      <c r="X14" s="20">
        <v>-164376199</v>
      </c>
      <c r="Y14" s="20">
        <v>7623217</v>
      </c>
      <c r="Z14" s="21">
        <v>-4.64</v>
      </c>
      <c r="AA14" s="22">
        <v>-164376199</v>
      </c>
    </row>
    <row r="15" spans="1:27" ht="12.75">
      <c r="A15" s="23" t="s">
        <v>42</v>
      </c>
      <c r="B15" s="17"/>
      <c r="C15" s="18">
        <v>-9215207</v>
      </c>
      <c r="D15" s="18"/>
      <c r="E15" s="19">
        <v>-4167957</v>
      </c>
      <c r="F15" s="20">
        <v>-4017957</v>
      </c>
      <c r="G15" s="20"/>
      <c r="H15" s="20">
        <v>-827</v>
      </c>
      <c r="I15" s="20">
        <v>-75670</v>
      </c>
      <c r="J15" s="20">
        <v>-76497</v>
      </c>
      <c r="K15" s="20">
        <v>-5801</v>
      </c>
      <c r="L15" s="20"/>
      <c r="M15" s="20"/>
      <c r="N15" s="20">
        <v>-5801</v>
      </c>
      <c r="O15" s="20">
        <v>-4089</v>
      </c>
      <c r="P15" s="20">
        <v>-821133</v>
      </c>
      <c r="Q15" s="20">
        <v>-4715</v>
      </c>
      <c r="R15" s="20">
        <v>-829937</v>
      </c>
      <c r="S15" s="20">
        <v>-1799</v>
      </c>
      <c r="T15" s="20">
        <v>-44851</v>
      </c>
      <c r="U15" s="20">
        <v>-2637740</v>
      </c>
      <c r="V15" s="20">
        <v>-2684390</v>
      </c>
      <c r="W15" s="20">
        <v>-3596625</v>
      </c>
      <c r="X15" s="20">
        <v>-4017957</v>
      </c>
      <c r="Y15" s="20">
        <v>421332</v>
      </c>
      <c r="Z15" s="21">
        <v>-10.49</v>
      </c>
      <c r="AA15" s="22">
        <v>-4017957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>
        <v>-350000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-350000</v>
      </c>
      <c r="Y16" s="20">
        <v>350000</v>
      </c>
      <c r="Z16" s="21">
        <v>-100</v>
      </c>
      <c r="AA16" s="22">
        <v>-350000</v>
      </c>
    </row>
    <row r="17" spans="1:27" ht="12.75">
      <c r="A17" s="24" t="s">
        <v>44</v>
      </c>
      <c r="B17" s="25"/>
      <c r="C17" s="26">
        <f aca="true" t="shared" si="0" ref="C17:Y17">SUM(C6:C16)</f>
        <v>-70498313</v>
      </c>
      <c r="D17" s="26">
        <f>SUM(D6:D16)</f>
        <v>0</v>
      </c>
      <c r="E17" s="27">
        <f t="shared" si="0"/>
        <v>-239970438</v>
      </c>
      <c r="F17" s="28">
        <f t="shared" si="0"/>
        <v>-168744156</v>
      </c>
      <c r="G17" s="28">
        <f t="shared" si="0"/>
        <v>-3421419</v>
      </c>
      <c r="H17" s="28">
        <f t="shared" si="0"/>
        <v>-20834797</v>
      </c>
      <c r="I17" s="28">
        <f t="shared" si="0"/>
        <v>-15405462</v>
      </c>
      <c r="J17" s="28">
        <f t="shared" si="0"/>
        <v>-39661678</v>
      </c>
      <c r="K17" s="28">
        <f t="shared" si="0"/>
        <v>-7760789</v>
      </c>
      <c r="L17" s="28">
        <f t="shared" si="0"/>
        <v>0</v>
      </c>
      <c r="M17" s="28">
        <f t="shared" si="0"/>
        <v>0</v>
      </c>
      <c r="N17" s="28">
        <f t="shared" si="0"/>
        <v>-7760789</v>
      </c>
      <c r="O17" s="28">
        <f t="shared" si="0"/>
        <v>-8901877</v>
      </c>
      <c r="P17" s="28">
        <f t="shared" si="0"/>
        <v>-30360392</v>
      </c>
      <c r="Q17" s="28">
        <f t="shared" si="0"/>
        <v>-12069122</v>
      </c>
      <c r="R17" s="28">
        <f t="shared" si="0"/>
        <v>-51331391</v>
      </c>
      <c r="S17" s="28">
        <f t="shared" si="0"/>
        <v>-8254878</v>
      </c>
      <c r="T17" s="28">
        <f t="shared" si="0"/>
        <v>-25210338</v>
      </c>
      <c r="U17" s="28">
        <f t="shared" si="0"/>
        <v>-28130533</v>
      </c>
      <c r="V17" s="28">
        <f t="shared" si="0"/>
        <v>-61595749</v>
      </c>
      <c r="W17" s="28">
        <f t="shared" si="0"/>
        <v>-160349607</v>
      </c>
      <c r="X17" s="28">
        <f t="shared" si="0"/>
        <v>-168744156</v>
      </c>
      <c r="Y17" s="28">
        <f t="shared" si="0"/>
        <v>8394549</v>
      </c>
      <c r="Z17" s="29">
        <f>+IF(X17&lt;&gt;0,+(Y17/X17)*100,0)</f>
        <v>-4.97471983563093</v>
      </c>
      <c r="AA17" s="30">
        <f>SUM(AA6:AA16)</f>
        <v>-168744156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-7229969</v>
      </c>
      <c r="F23" s="20">
        <v>357375</v>
      </c>
      <c r="G23" s="36">
        <v>602497</v>
      </c>
      <c r="H23" s="36"/>
      <c r="I23" s="36"/>
      <c r="J23" s="20">
        <v>602497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>
        <v>602497</v>
      </c>
      <c r="X23" s="20">
        <v>-6872594</v>
      </c>
      <c r="Y23" s="36">
        <v>7475091</v>
      </c>
      <c r="Z23" s="37">
        <v>-108.77</v>
      </c>
      <c r="AA23" s="38">
        <v>357375</v>
      </c>
    </row>
    <row r="24" spans="1:27" ht="12.75">
      <c r="A24" s="23" t="s">
        <v>49</v>
      </c>
      <c r="B24" s="17"/>
      <c r="C24" s="18"/>
      <c r="D24" s="18"/>
      <c r="E24" s="19">
        <v>-586418</v>
      </c>
      <c r="F24" s="20">
        <v>359</v>
      </c>
      <c r="G24" s="20">
        <v>48868</v>
      </c>
      <c r="H24" s="20"/>
      <c r="I24" s="20"/>
      <c r="J24" s="20">
        <v>48868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48868</v>
      </c>
      <c r="X24" s="20">
        <v>-586059</v>
      </c>
      <c r="Y24" s="20">
        <v>634927</v>
      </c>
      <c r="Z24" s="21">
        <v>-108.34</v>
      </c>
      <c r="AA24" s="22">
        <v>359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-7816387</v>
      </c>
      <c r="F27" s="28">
        <f t="shared" si="1"/>
        <v>357734</v>
      </c>
      <c r="G27" s="28">
        <f t="shared" si="1"/>
        <v>651365</v>
      </c>
      <c r="H27" s="28">
        <f t="shared" si="1"/>
        <v>0</v>
      </c>
      <c r="I27" s="28">
        <f t="shared" si="1"/>
        <v>0</v>
      </c>
      <c r="J27" s="28">
        <f t="shared" si="1"/>
        <v>651365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651365</v>
      </c>
      <c r="X27" s="28">
        <f t="shared" si="1"/>
        <v>-7458653</v>
      </c>
      <c r="Y27" s="28">
        <f t="shared" si="1"/>
        <v>8110018</v>
      </c>
      <c r="Z27" s="29">
        <f>+IF(X27&lt;&gt;0,+(Y27/X27)*100,0)</f>
        <v>-108.7330111750741</v>
      </c>
      <c r="AA27" s="30">
        <f>SUM(AA21:AA26)</f>
        <v>357734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-252492</v>
      </c>
      <c r="D33" s="18"/>
      <c r="E33" s="19">
        <v>1196865</v>
      </c>
      <c r="F33" s="20">
        <v>349926</v>
      </c>
      <c r="G33" s="20">
        <v>-99621</v>
      </c>
      <c r="H33" s="36">
        <v>4481</v>
      </c>
      <c r="I33" s="36">
        <v>-2676</v>
      </c>
      <c r="J33" s="36">
        <v>-97816</v>
      </c>
      <c r="K33" s="20">
        <v>-230</v>
      </c>
      <c r="L33" s="20">
        <v>-2515</v>
      </c>
      <c r="M33" s="20"/>
      <c r="N33" s="20">
        <v>-2745</v>
      </c>
      <c r="O33" s="36"/>
      <c r="P33" s="36">
        <v>1290</v>
      </c>
      <c r="Q33" s="36">
        <v>2640</v>
      </c>
      <c r="R33" s="20">
        <v>3930</v>
      </c>
      <c r="S33" s="20">
        <v>-3930</v>
      </c>
      <c r="T33" s="20"/>
      <c r="U33" s="20"/>
      <c r="V33" s="36">
        <v>-3930</v>
      </c>
      <c r="W33" s="36">
        <v>-100561</v>
      </c>
      <c r="X33" s="36">
        <v>1546791</v>
      </c>
      <c r="Y33" s="20">
        <v>-1647352</v>
      </c>
      <c r="Z33" s="21">
        <v>-106.5</v>
      </c>
      <c r="AA33" s="22">
        <v>349926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-252492</v>
      </c>
      <c r="D36" s="26">
        <f>SUM(D31:D35)</f>
        <v>0</v>
      </c>
      <c r="E36" s="27">
        <f t="shared" si="2"/>
        <v>1196865</v>
      </c>
      <c r="F36" s="28">
        <f t="shared" si="2"/>
        <v>349926</v>
      </c>
      <c r="G36" s="28">
        <f t="shared" si="2"/>
        <v>-99621</v>
      </c>
      <c r="H36" s="28">
        <f t="shared" si="2"/>
        <v>4481</v>
      </c>
      <c r="I36" s="28">
        <f t="shared" si="2"/>
        <v>-2676</v>
      </c>
      <c r="J36" s="28">
        <f t="shared" si="2"/>
        <v>-97816</v>
      </c>
      <c r="K36" s="28">
        <f t="shared" si="2"/>
        <v>-230</v>
      </c>
      <c r="L36" s="28">
        <f t="shared" si="2"/>
        <v>-2515</v>
      </c>
      <c r="M36" s="28">
        <f t="shared" si="2"/>
        <v>0</v>
      </c>
      <c r="N36" s="28">
        <f t="shared" si="2"/>
        <v>-2745</v>
      </c>
      <c r="O36" s="28">
        <f t="shared" si="2"/>
        <v>0</v>
      </c>
      <c r="P36" s="28">
        <f t="shared" si="2"/>
        <v>1290</v>
      </c>
      <c r="Q36" s="28">
        <f t="shared" si="2"/>
        <v>2640</v>
      </c>
      <c r="R36" s="28">
        <f t="shared" si="2"/>
        <v>3930</v>
      </c>
      <c r="S36" s="28">
        <f t="shared" si="2"/>
        <v>-3930</v>
      </c>
      <c r="T36" s="28">
        <f t="shared" si="2"/>
        <v>0</v>
      </c>
      <c r="U36" s="28">
        <f t="shared" si="2"/>
        <v>0</v>
      </c>
      <c r="V36" s="28">
        <f t="shared" si="2"/>
        <v>-3930</v>
      </c>
      <c r="W36" s="28">
        <f t="shared" si="2"/>
        <v>-100561</v>
      </c>
      <c r="X36" s="28">
        <f t="shared" si="2"/>
        <v>1546791</v>
      </c>
      <c r="Y36" s="28">
        <f t="shared" si="2"/>
        <v>-1647352</v>
      </c>
      <c r="Z36" s="29">
        <f>+IF(X36&lt;&gt;0,+(Y36/X36)*100,0)</f>
        <v>-106.50126616976696</v>
      </c>
      <c r="AA36" s="30">
        <f>SUM(AA31:AA35)</f>
        <v>349926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-70750805</v>
      </c>
      <c r="D38" s="32">
        <f>+D17+D27+D36</f>
        <v>0</v>
      </c>
      <c r="E38" s="33">
        <f t="shared" si="3"/>
        <v>-246589960</v>
      </c>
      <c r="F38" s="2">
        <f t="shared" si="3"/>
        <v>-168036496</v>
      </c>
      <c r="G38" s="2">
        <f t="shared" si="3"/>
        <v>-2869675</v>
      </c>
      <c r="H38" s="2">
        <f t="shared" si="3"/>
        <v>-20830316</v>
      </c>
      <c r="I38" s="2">
        <f t="shared" si="3"/>
        <v>-15408138</v>
      </c>
      <c r="J38" s="2">
        <f t="shared" si="3"/>
        <v>-39108129</v>
      </c>
      <c r="K38" s="2">
        <f t="shared" si="3"/>
        <v>-7761019</v>
      </c>
      <c r="L38" s="2">
        <f t="shared" si="3"/>
        <v>-2515</v>
      </c>
      <c r="M38" s="2">
        <f t="shared" si="3"/>
        <v>0</v>
      </c>
      <c r="N38" s="2">
        <f t="shared" si="3"/>
        <v>-7763534</v>
      </c>
      <c r="O38" s="2">
        <f t="shared" si="3"/>
        <v>-8901877</v>
      </c>
      <c r="P38" s="2">
        <f t="shared" si="3"/>
        <v>-30359102</v>
      </c>
      <c r="Q38" s="2">
        <f t="shared" si="3"/>
        <v>-12066482</v>
      </c>
      <c r="R38" s="2">
        <f t="shared" si="3"/>
        <v>-51327461</v>
      </c>
      <c r="S38" s="2">
        <f t="shared" si="3"/>
        <v>-8258808</v>
      </c>
      <c r="T38" s="2">
        <f t="shared" si="3"/>
        <v>-25210338</v>
      </c>
      <c r="U38" s="2">
        <f t="shared" si="3"/>
        <v>-28130533</v>
      </c>
      <c r="V38" s="2">
        <f t="shared" si="3"/>
        <v>-61599679</v>
      </c>
      <c r="W38" s="2">
        <f t="shared" si="3"/>
        <v>-159798803</v>
      </c>
      <c r="X38" s="2">
        <f t="shared" si="3"/>
        <v>-174656018</v>
      </c>
      <c r="Y38" s="2">
        <f t="shared" si="3"/>
        <v>14857215</v>
      </c>
      <c r="Z38" s="34">
        <f>+IF(X38&lt;&gt;0,+(Y38/X38)*100,0)</f>
        <v>-8.506557729948932</v>
      </c>
      <c r="AA38" s="35">
        <f>+AA17+AA27+AA36</f>
        <v>-168036496</v>
      </c>
    </row>
    <row r="39" spans="1:27" ht="12.75">
      <c r="A39" s="23" t="s">
        <v>59</v>
      </c>
      <c r="B39" s="17"/>
      <c r="C39" s="32">
        <v>-2183696</v>
      </c>
      <c r="D39" s="32"/>
      <c r="E39" s="33"/>
      <c r="F39" s="2">
        <v>690000</v>
      </c>
      <c r="G39" s="2"/>
      <c r="H39" s="2">
        <f>+G40+H60</f>
        <v>-2869675</v>
      </c>
      <c r="I39" s="2">
        <f>+H40+I60</f>
        <v>-23699991</v>
      </c>
      <c r="J39" s="2">
        <f>+G39</f>
        <v>0</v>
      </c>
      <c r="K39" s="2">
        <f>+I40+K60</f>
        <v>-39108129</v>
      </c>
      <c r="L39" s="2">
        <f>+K40+L60</f>
        <v>-46869148</v>
      </c>
      <c r="M39" s="2">
        <f>+L40+M60</f>
        <v>-46871663</v>
      </c>
      <c r="N39" s="2">
        <f>+K39</f>
        <v>-39108129</v>
      </c>
      <c r="O39" s="2">
        <f>+M40+O60</f>
        <v>-46871663</v>
      </c>
      <c r="P39" s="2">
        <f>+O40+P60</f>
        <v>-55773540</v>
      </c>
      <c r="Q39" s="2">
        <f>+P40+Q60</f>
        <v>-86132642</v>
      </c>
      <c r="R39" s="2">
        <f>+O39</f>
        <v>-46871663</v>
      </c>
      <c r="S39" s="2">
        <f>+Q40+S60</f>
        <v>-98199124</v>
      </c>
      <c r="T39" s="2">
        <f>+S40+T60</f>
        <v>-106457932</v>
      </c>
      <c r="U39" s="2">
        <f>+T40+U60</f>
        <v>-131668270</v>
      </c>
      <c r="V39" s="2">
        <f>+S39</f>
        <v>-98199124</v>
      </c>
      <c r="W39" s="2">
        <f>+G39</f>
        <v>0</v>
      </c>
      <c r="X39" s="2">
        <v>57500</v>
      </c>
      <c r="Y39" s="2">
        <f>+W39-X39</f>
        <v>-57500</v>
      </c>
      <c r="Z39" s="34">
        <f>+IF(X39&lt;&gt;0,+(Y39/X39)*100,0)</f>
        <v>-100</v>
      </c>
      <c r="AA39" s="35">
        <v>690000</v>
      </c>
    </row>
    <row r="40" spans="1:27" ht="12.75">
      <c r="A40" s="41" t="s">
        <v>61</v>
      </c>
      <c r="B40" s="42" t="s">
        <v>60</v>
      </c>
      <c r="C40" s="43">
        <f>+C38+C39</f>
        <v>-72934501</v>
      </c>
      <c r="D40" s="43">
        <f aca="true" t="shared" si="4" ref="D40:AA40">+D38+D39</f>
        <v>0</v>
      </c>
      <c r="E40" s="44">
        <f t="shared" si="4"/>
        <v>-246589960</v>
      </c>
      <c r="F40" s="45">
        <f t="shared" si="4"/>
        <v>-167346496</v>
      </c>
      <c r="G40" s="45">
        <f t="shared" si="4"/>
        <v>-2869675</v>
      </c>
      <c r="H40" s="45">
        <f t="shared" si="4"/>
        <v>-23699991</v>
      </c>
      <c r="I40" s="45">
        <f t="shared" si="4"/>
        <v>-39108129</v>
      </c>
      <c r="J40" s="45">
        <f>+I40</f>
        <v>-39108129</v>
      </c>
      <c r="K40" s="45">
        <f t="shared" si="4"/>
        <v>-46869148</v>
      </c>
      <c r="L40" s="45">
        <f t="shared" si="4"/>
        <v>-46871663</v>
      </c>
      <c r="M40" s="45">
        <f t="shared" si="4"/>
        <v>-46871663</v>
      </c>
      <c r="N40" s="45">
        <f>+M40</f>
        <v>-46871663</v>
      </c>
      <c r="O40" s="45">
        <f t="shared" si="4"/>
        <v>-55773540</v>
      </c>
      <c r="P40" s="45">
        <f t="shared" si="4"/>
        <v>-86132642</v>
      </c>
      <c r="Q40" s="45">
        <f t="shared" si="4"/>
        <v>-98199124</v>
      </c>
      <c r="R40" s="45">
        <f>+Q40</f>
        <v>-98199124</v>
      </c>
      <c r="S40" s="45">
        <f t="shared" si="4"/>
        <v>-106457932</v>
      </c>
      <c r="T40" s="45">
        <f t="shared" si="4"/>
        <v>-131668270</v>
      </c>
      <c r="U40" s="45">
        <f t="shared" si="4"/>
        <v>-159798803</v>
      </c>
      <c r="V40" s="45">
        <f>+U40</f>
        <v>-159798803</v>
      </c>
      <c r="W40" s="45">
        <f>+V40</f>
        <v>-159798803</v>
      </c>
      <c r="X40" s="45">
        <f t="shared" si="4"/>
        <v>-174598518</v>
      </c>
      <c r="Y40" s="45">
        <f t="shared" si="4"/>
        <v>14799715</v>
      </c>
      <c r="Z40" s="46">
        <f>+IF(X40&lt;&gt;0,+(Y40/X40)*100,0)</f>
        <v>-8.476426472302588</v>
      </c>
      <c r="AA40" s="47">
        <f t="shared" si="4"/>
        <v>-167346496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28818300</v>
      </c>
      <c r="F6" s="20">
        <v>33272740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33272742</v>
      </c>
      <c r="Y6" s="20">
        <v>-33272742</v>
      </c>
      <c r="Z6" s="21">
        <v>-100</v>
      </c>
      <c r="AA6" s="22">
        <v>33272740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2000000</v>
      </c>
      <c r="F8" s="20">
        <v>2000000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2000000</v>
      </c>
      <c r="Y8" s="20">
        <v>-2000000</v>
      </c>
      <c r="Z8" s="21">
        <v>-100</v>
      </c>
      <c r="AA8" s="22">
        <v>2000000</v>
      </c>
    </row>
    <row r="9" spans="1:27" ht="12.75">
      <c r="A9" s="23" t="s">
        <v>36</v>
      </c>
      <c r="B9" s="17" t="s">
        <v>6</v>
      </c>
      <c r="C9" s="18"/>
      <c r="D9" s="18"/>
      <c r="E9" s="19">
        <v>133383709</v>
      </c>
      <c r="F9" s="20">
        <v>134385050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134385051</v>
      </c>
      <c r="Y9" s="20">
        <v>-134385051</v>
      </c>
      <c r="Z9" s="21">
        <v>-100</v>
      </c>
      <c r="AA9" s="22">
        <v>134385050</v>
      </c>
    </row>
    <row r="10" spans="1:27" ht="12.75">
      <c r="A10" s="23" t="s">
        <v>37</v>
      </c>
      <c r="B10" s="17" t="s">
        <v>6</v>
      </c>
      <c r="C10" s="18"/>
      <c r="D10" s="18"/>
      <c r="E10" s="19">
        <v>37589600</v>
      </c>
      <c r="F10" s="20">
        <v>38345950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38345950</v>
      </c>
      <c r="Y10" s="20">
        <v>-38345950</v>
      </c>
      <c r="Z10" s="21">
        <v>-100</v>
      </c>
      <c r="AA10" s="22">
        <v>38345950</v>
      </c>
    </row>
    <row r="11" spans="1:27" ht="12.75">
      <c r="A11" s="23" t="s">
        <v>38</v>
      </c>
      <c r="B11" s="17"/>
      <c r="C11" s="18"/>
      <c r="D11" s="18"/>
      <c r="E11" s="19">
        <v>-1320000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-129603639</v>
      </c>
      <c r="D14" s="18"/>
      <c r="E14" s="19">
        <v>-170551266</v>
      </c>
      <c r="F14" s="20">
        <v>-158710900</v>
      </c>
      <c r="G14" s="20">
        <v>-11054736</v>
      </c>
      <c r="H14" s="20">
        <v>-14058225</v>
      </c>
      <c r="I14" s="20">
        <v>-10828352</v>
      </c>
      <c r="J14" s="20">
        <v>-35941313</v>
      </c>
      <c r="K14" s="20">
        <v>-14403729</v>
      </c>
      <c r="L14" s="20">
        <v>-13099557</v>
      </c>
      <c r="M14" s="20">
        <v>-9617666</v>
      </c>
      <c r="N14" s="20">
        <v>-37120952</v>
      </c>
      <c r="O14" s="20">
        <v>-11600508</v>
      </c>
      <c r="P14" s="20">
        <v>-13414685</v>
      </c>
      <c r="Q14" s="20">
        <v>-12112852</v>
      </c>
      <c r="R14" s="20">
        <v>-37128045</v>
      </c>
      <c r="S14" s="20">
        <v>-9615092</v>
      </c>
      <c r="T14" s="20">
        <v>-9665892</v>
      </c>
      <c r="U14" s="20">
        <v>-12641116</v>
      </c>
      <c r="V14" s="20">
        <v>-31922100</v>
      </c>
      <c r="W14" s="20">
        <v>-142112410</v>
      </c>
      <c r="X14" s="20">
        <v>-158710922</v>
      </c>
      <c r="Y14" s="20">
        <v>16598512</v>
      </c>
      <c r="Z14" s="21">
        <v>-10.46</v>
      </c>
      <c r="AA14" s="22">
        <v>-158710900</v>
      </c>
    </row>
    <row r="15" spans="1:27" ht="12.75">
      <c r="A15" s="23" t="s">
        <v>42</v>
      </c>
      <c r="B15" s="17"/>
      <c r="C15" s="18">
        <v>-2722947</v>
      </c>
      <c r="D15" s="18"/>
      <c r="E15" s="19">
        <v>-390000</v>
      </c>
      <c r="F15" s="20">
        <v>-390000</v>
      </c>
      <c r="G15" s="20">
        <v>-2095</v>
      </c>
      <c r="H15" s="20">
        <v>-32035</v>
      </c>
      <c r="I15" s="20">
        <v>-588</v>
      </c>
      <c r="J15" s="20">
        <v>-34718</v>
      </c>
      <c r="K15" s="20"/>
      <c r="L15" s="20"/>
      <c r="M15" s="20"/>
      <c r="N15" s="20"/>
      <c r="O15" s="20"/>
      <c r="P15" s="20"/>
      <c r="Q15" s="20">
        <v>-4388</v>
      </c>
      <c r="R15" s="20">
        <v>-4388</v>
      </c>
      <c r="S15" s="20"/>
      <c r="T15" s="20">
        <v>-10770</v>
      </c>
      <c r="U15" s="20">
        <v>-5889</v>
      </c>
      <c r="V15" s="20">
        <v>-16659</v>
      </c>
      <c r="W15" s="20">
        <v>-55765</v>
      </c>
      <c r="X15" s="20">
        <v>-390000</v>
      </c>
      <c r="Y15" s="20">
        <v>334235</v>
      </c>
      <c r="Z15" s="21">
        <v>-85.7</v>
      </c>
      <c r="AA15" s="22">
        <v>-390000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>
        <v>-500000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-500001</v>
      </c>
      <c r="Y16" s="20">
        <v>500001</v>
      </c>
      <c r="Z16" s="21">
        <v>-100</v>
      </c>
      <c r="AA16" s="22">
        <v>-500000</v>
      </c>
    </row>
    <row r="17" spans="1:27" ht="12.75">
      <c r="A17" s="24" t="s">
        <v>44</v>
      </c>
      <c r="B17" s="25"/>
      <c r="C17" s="26">
        <f aca="true" t="shared" si="0" ref="C17:Y17">SUM(C6:C16)</f>
        <v>-132326586</v>
      </c>
      <c r="D17" s="26">
        <f>SUM(D6:D16)</f>
        <v>0</v>
      </c>
      <c r="E17" s="27">
        <f t="shared" si="0"/>
        <v>29530343</v>
      </c>
      <c r="F17" s="28">
        <f t="shared" si="0"/>
        <v>48402840</v>
      </c>
      <c r="G17" s="28">
        <f t="shared" si="0"/>
        <v>-11056831</v>
      </c>
      <c r="H17" s="28">
        <f t="shared" si="0"/>
        <v>-14090260</v>
      </c>
      <c r="I17" s="28">
        <f t="shared" si="0"/>
        <v>-10828940</v>
      </c>
      <c r="J17" s="28">
        <f t="shared" si="0"/>
        <v>-35976031</v>
      </c>
      <c r="K17" s="28">
        <f t="shared" si="0"/>
        <v>-14403729</v>
      </c>
      <c r="L17" s="28">
        <f t="shared" si="0"/>
        <v>-13099557</v>
      </c>
      <c r="M17" s="28">
        <f t="shared" si="0"/>
        <v>-9617666</v>
      </c>
      <c r="N17" s="28">
        <f t="shared" si="0"/>
        <v>-37120952</v>
      </c>
      <c r="O17" s="28">
        <f t="shared" si="0"/>
        <v>-11600508</v>
      </c>
      <c r="P17" s="28">
        <f t="shared" si="0"/>
        <v>-13414685</v>
      </c>
      <c r="Q17" s="28">
        <f t="shared" si="0"/>
        <v>-12117240</v>
      </c>
      <c r="R17" s="28">
        <f t="shared" si="0"/>
        <v>-37132433</v>
      </c>
      <c r="S17" s="28">
        <f t="shared" si="0"/>
        <v>-9615092</v>
      </c>
      <c r="T17" s="28">
        <f t="shared" si="0"/>
        <v>-9676662</v>
      </c>
      <c r="U17" s="28">
        <f t="shared" si="0"/>
        <v>-12647005</v>
      </c>
      <c r="V17" s="28">
        <f t="shared" si="0"/>
        <v>-31938759</v>
      </c>
      <c r="W17" s="28">
        <f t="shared" si="0"/>
        <v>-142168175</v>
      </c>
      <c r="X17" s="28">
        <f t="shared" si="0"/>
        <v>48402820</v>
      </c>
      <c r="Y17" s="28">
        <f t="shared" si="0"/>
        <v>-190570995</v>
      </c>
      <c r="Z17" s="29">
        <f>+IF(X17&lt;&gt;0,+(Y17/X17)*100,0)</f>
        <v>-393.71878539308244</v>
      </c>
      <c r="AA17" s="30">
        <f>SUM(AA6:AA16)</f>
        <v>48402840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-79208217</v>
      </c>
      <c r="F26" s="20">
        <v>-65219887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-65219884</v>
      </c>
      <c r="Y26" s="20">
        <v>65219884</v>
      </c>
      <c r="Z26" s="21">
        <v>-100</v>
      </c>
      <c r="AA26" s="22">
        <v>-65219887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-79208217</v>
      </c>
      <c r="F27" s="28">
        <f t="shared" si="1"/>
        <v>-65219887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-65219884</v>
      </c>
      <c r="Y27" s="28">
        <f t="shared" si="1"/>
        <v>65219884</v>
      </c>
      <c r="Z27" s="29">
        <f>+IF(X27&lt;&gt;0,+(Y27/X27)*100,0)</f>
        <v>-100</v>
      </c>
      <c r="AA27" s="30">
        <f>SUM(AA21:AA26)</f>
        <v>-65219887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-5250</v>
      </c>
      <c r="D33" s="18"/>
      <c r="E33" s="19">
        <v>280</v>
      </c>
      <c r="F33" s="20">
        <v>280</v>
      </c>
      <c r="G33" s="20">
        <v>-750</v>
      </c>
      <c r="H33" s="36">
        <v>2450</v>
      </c>
      <c r="I33" s="36">
        <v>250</v>
      </c>
      <c r="J33" s="36">
        <v>1950</v>
      </c>
      <c r="K33" s="20">
        <v>-100</v>
      </c>
      <c r="L33" s="20">
        <v>-1915</v>
      </c>
      <c r="M33" s="20">
        <v>-1185</v>
      </c>
      <c r="N33" s="20">
        <v>-3200</v>
      </c>
      <c r="O33" s="36"/>
      <c r="P33" s="36">
        <v>-6133</v>
      </c>
      <c r="Q33" s="36">
        <v>7133</v>
      </c>
      <c r="R33" s="20">
        <v>1000</v>
      </c>
      <c r="S33" s="20">
        <v>250</v>
      </c>
      <c r="T33" s="20"/>
      <c r="U33" s="20">
        <v>-217</v>
      </c>
      <c r="V33" s="36">
        <v>33</v>
      </c>
      <c r="W33" s="36">
        <v>-217</v>
      </c>
      <c r="X33" s="36">
        <v>280</v>
      </c>
      <c r="Y33" s="20">
        <v>-497</v>
      </c>
      <c r="Z33" s="21">
        <v>-177.5</v>
      </c>
      <c r="AA33" s="22">
        <v>280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1119972</v>
      </c>
      <c r="D35" s="18"/>
      <c r="E35" s="19"/>
      <c r="F35" s="20"/>
      <c r="G35" s="20">
        <v>109215</v>
      </c>
      <c r="H35" s="20">
        <v>3946171</v>
      </c>
      <c r="I35" s="20"/>
      <c r="J35" s="20">
        <v>4055386</v>
      </c>
      <c r="K35" s="20">
        <v>142977</v>
      </c>
      <c r="L35" s="20"/>
      <c r="M35" s="20"/>
      <c r="N35" s="20">
        <v>142977</v>
      </c>
      <c r="O35" s="20"/>
      <c r="P35" s="20"/>
      <c r="Q35" s="20"/>
      <c r="R35" s="20"/>
      <c r="S35" s="20"/>
      <c r="T35" s="20"/>
      <c r="U35" s="20"/>
      <c r="V35" s="20"/>
      <c r="W35" s="20">
        <v>4198363</v>
      </c>
      <c r="X35" s="20"/>
      <c r="Y35" s="20">
        <v>4198363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1114722</v>
      </c>
      <c r="D36" s="26">
        <f>SUM(D31:D35)</f>
        <v>0</v>
      </c>
      <c r="E36" s="27">
        <f t="shared" si="2"/>
        <v>280</v>
      </c>
      <c r="F36" s="28">
        <f t="shared" si="2"/>
        <v>280</v>
      </c>
      <c r="G36" s="28">
        <f t="shared" si="2"/>
        <v>108465</v>
      </c>
      <c r="H36" s="28">
        <f t="shared" si="2"/>
        <v>3948621</v>
      </c>
      <c r="I36" s="28">
        <f t="shared" si="2"/>
        <v>250</v>
      </c>
      <c r="J36" s="28">
        <f t="shared" si="2"/>
        <v>4057336</v>
      </c>
      <c r="K36" s="28">
        <f t="shared" si="2"/>
        <v>142877</v>
      </c>
      <c r="L36" s="28">
        <f t="shared" si="2"/>
        <v>-1915</v>
      </c>
      <c r="M36" s="28">
        <f t="shared" si="2"/>
        <v>-1185</v>
      </c>
      <c r="N36" s="28">
        <f t="shared" si="2"/>
        <v>139777</v>
      </c>
      <c r="O36" s="28">
        <f t="shared" si="2"/>
        <v>0</v>
      </c>
      <c r="P36" s="28">
        <f t="shared" si="2"/>
        <v>-6133</v>
      </c>
      <c r="Q36" s="28">
        <f t="shared" si="2"/>
        <v>7133</v>
      </c>
      <c r="R36" s="28">
        <f t="shared" si="2"/>
        <v>1000</v>
      </c>
      <c r="S36" s="28">
        <f t="shared" si="2"/>
        <v>250</v>
      </c>
      <c r="T36" s="28">
        <f t="shared" si="2"/>
        <v>0</v>
      </c>
      <c r="U36" s="28">
        <f t="shared" si="2"/>
        <v>-217</v>
      </c>
      <c r="V36" s="28">
        <f t="shared" si="2"/>
        <v>33</v>
      </c>
      <c r="W36" s="28">
        <f t="shared" si="2"/>
        <v>4198146</v>
      </c>
      <c r="X36" s="28">
        <f t="shared" si="2"/>
        <v>280</v>
      </c>
      <c r="Y36" s="28">
        <f t="shared" si="2"/>
        <v>4197866</v>
      </c>
      <c r="Z36" s="29">
        <f>+IF(X36&lt;&gt;0,+(Y36/X36)*100,0)</f>
        <v>1499237.857142857</v>
      </c>
      <c r="AA36" s="30">
        <f>SUM(AA31:AA35)</f>
        <v>280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-131211864</v>
      </c>
      <c r="D38" s="32">
        <f>+D17+D27+D36</f>
        <v>0</v>
      </c>
      <c r="E38" s="33">
        <f t="shared" si="3"/>
        <v>-49677594</v>
      </c>
      <c r="F38" s="2">
        <f t="shared" si="3"/>
        <v>-16816767</v>
      </c>
      <c r="G38" s="2">
        <f t="shared" si="3"/>
        <v>-10948366</v>
      </c>
      <c r="H38" s="2">
        <f t="shared" si="3"/>
        <v>-10141639</v>
      </c>
      <c r="I38" s="2">
        <f t="shared" si="3"/>
        <v>-10828690</v>
      </c>
      <c r="J38" s="2">
        <f t="shared" si="3"/>
        <v>-31918695</v>
      </c>
      <c r="K38" s="2">
        <f t="shared" si="3"/>
        <v>-14260852</v>
      </c>
      <c r="L38" s="2">
        <f t="shared" si="3"/>
        <v>-13101472</v>
      </c>
      <c r="M38" s="2">
        <f t="shared" si="3"/>
        <v>-9618851</v>
      </c>
      <c r="N38" s="2">
        <f t="shared" si="3"/>
        <v>-36981175</v>
      </c>
      <c r="O38" s="2">
        <f t="shared" si="3"/>
        <v>-11600508</v>
      </c>
      <c r="P38" s="2">
        <f t="shared" si="3"/>
        <v>-13420818</v>
      </c>
      <c r="Q38" s="2">
        <f t="shared" si="3"/>
        <v>-12110107</v>
      </c>
      <c r="R38" s="2">
        <f t="shared" si="3"/>
        <v>-37131433</v>
      </c>
      <c r="S38" s="2">
        <f t="shared" si="3"/>
        <v>-9614842</v>
      </c>
      <c r="T38" s="2">
        <f t="shared" si="3"/>
        <v>-9676662</v>
      </c>
      <c r="U38" s="2">
        <f t="shared" si="3"/>
        <v>-12647222</v>
      </c>
      <c r="V38" s="2">
        <f t="shared" si="3"/>
        <v>-31938726</v>
      </c>
      <c r="W38" s="2">
        <f t="shared" si="3"/>
        <v>-137970029</v>
      </c>
      <c r="X38" s="2">
        <f t="shared" si="3"/>
        <v>-16816784</v>
      </c>
      <c r="Y38" s="2">
        <f t="shared" si="3"/>
        <v>-121153245</v>
      </c>
      <c r="Z38" s="34">
        <f>+IF(X38&lt;&gt;0,+(Y38/X38)*100,0)</f>
        <v>720.430523457993</v>
      </c>
      <c r="AA38" s="35">
        <f>+AA17+AA27+AA36</f>
        <v>-16816767</v>
      </c>
    </row>
    <row r="39" spans="1:27" ht="12.75">
      <c r="A39" s="23" t="s">
        <v>59</v>
      </c>
      <c r="B39" s="17"/>
      <c r="C39" s="32">
        <v>20501337</v>
      </c>
      <c r="D39" s="32"/>
      <c r="E39" s="33"/>
      <c r="F39" s="2"/>
      <c r="G39" s="2">
        <v>37702664</v>
      </c>
      <c r="H39" s="2">
        <f>+G40+H60</f>
        <v>6039032</v>
      </c>
      <c r="I39" s="2">
        <f>+H40+I60</f>
        <v>-18702296</v>
      </c>
      <c r="J39" s="2">
        <f>+G39</f>
        <v>37702664</v>
      </c>
      <c r="K39" s="2">
        <f>+I40+K60</f>
        <v>-45495465</v>
      </c>
      <c r="L39" s="2">
        <f>+K40+L60</f>
        <v>-64868824</v>
      </c>
      <c r="M39" s="2">
        <f>+L40+M60</f>
        <v>-49439190</v>
      </c>
      <c r="N39" s="2">
        <f>+K39</f>
        <v>-45495465</v>
      </c>
      <c r="O39" s="2">
        <f>+M40+O60</f>
        <v>-68641075</v>
      </c>
      <c r="P39" s="2">
        <f>+O40+P60</f>
        <v>-94273437</v>
      </c>
      <c r="Q39" s="2">
        <f>+P40+Q60</f>
        <v>-88124865</v>
      </c>
      <c r="R39" s="2">
        <f>+O39</f>
        <v>-68641075</v>
      </c>
      <c r="S39" s="2">
        <f>+Q40+S60</f>
        <v>-111033948</v>
      </c>
      <c r="T39" s="2">
        <f>+S40+T60</f>
        <v>-130032591</v>
      </c>
      <c r="U39" s="2">
        <f>+T40+U60</f>
        <v>-145488400</v>
      </c>
      <c r="V39" s="2">
        <f>+S39</f>
        <v>-111033948</v>
      </c>
      <c r="W39" s="2">
        <f>+G39</f>
        <v>37702664</v>
      </c>
      <c r="X39" s="2"/>
      <c r="Y39" s="2">
        <f>+W39-X39</f>
        <v>37702664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-110710527</v>
      </c>
      <c r="D40" s="43">
        <f aca="true" t="shared" si="4" ref="D40:AA40">+D38+D39</f>
        <v>0</v>
      </c>
      <c r="E40" s="44">
        <f t="shared" si="4"/>
        <v>-49677594</v>
      </c>
      <c r="F40" s="45">
        <f t="shared" si="4"/>
        <v>-16816767</v>
      </c>
      <c r="G40" s="45">
        <f t="shared" si="4"/>
        <v>26754298</v>
      </c>
      <c r="H40" s="45">
        <f t="shared" si="4"/>
        <v>-4102607</v>
      </c>
      <c r="I40" s="45">
        <f t="shared" si="4"/>
        <v>-29530986</v>
      </c>
      <c r="J40" s="45">
        <f>+I40</f>
        <v>-29530986</v>
      </c>
      <c r="K40" s="45">
        <f t="shared" si="4"/>
        <v>-59756317</v>
      </c>
      <c r="L40" s="45">
        <f t="shared" si="4"/>
        <v>-77970296</v>
      </c>
      <c r="M40" s="45">
        <f t="shared" si="4"/>
        <v>-59058041</v>
      </c>
      <c r="N40" s="45">
        <f>+M40</f>
        <v>-59058041</v>
      </c>
      <c r="O40" s="45">
        <f t="shared" si="4"/>
        <v>-80241583</v>
      </c>
      <c r="P40" s="45">
        <f t="shared" si="4"/>
        <v>-107694255</v>
      </c>
      <c r="Q40" s="45">
        <f t="shared" si="4"/>
        <v>-100234972</v>
      </c>
      <c r="R40" s="45">
        <f>+Q40</f>
        <v>-100234972</v>
      </c>
      <c r="S40" s="45">
        <f t="shared" si="4"/>
        <v>-120648790</v>
      </c>
      <c r="T40" s="45">
        <f t="shared" si="4"/>
        <v>-139709253</v>
      </c>
      <c r="U40" s="45">
        <f t="shared" si="4"/>
        <v>-158135622</v>
      </c>
      <c r="V40" s="45">
        <f>+U40</f>
        <v>-158135622</v>
      </c>
      <c r="W40" s="45">
        <f>+V40</f>
        <v>-158135622</v>
      </c>
      <c r="X40" s="45">
        <f t="shared" si="4"/>
        <v>-16816784</v>
      </c>
      <c r="Y40" s="45">
        <f t="shared" si="4"/>
        <v>-83450581</v>
      </c>
      <c r="Z40" s="46">
        <f>+IF(X40&lt;&gt;0,+(Y40/X40)*100,0)</f>
        <v>496.23388752570054</v>
      </c>
      <c r="AA40" s="47">
        <f t="shared" si="4"/>
        <v>-16816767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37702664</v>
      </c>
      <c r="H60">
        <v>-20715266</v>
      </c>
      <c r="I60">
        <v>-14599689</v>
      </c>
      <c r="J60">
        <v>37702664</v>
      </c>
      <c r="K60">
        <v>-15964479</v>
      </c>
      <c r="L60">
        <v>-5112507</v>
      </c>
      <c r="M60">
        <v>28531106</v>
      </c>
      <c r="N60">
        <v>-15964479</v>
      </c>
      <c r="O60">
        <v>-9583034</v>
      </c>
      <c r="P60">
        <v>-14031854</v>
      </c>
      <c r="Q60">
        <v>19569390</v>
      </c>
      <c r="R60">
        <v>-9583034</v>
      </c>
      <c r="S60">
        <v>-10798976</v>
      </c>
      <c r="T60">
        <v>-9383801</v>
      </c>
      <c r="U60">
        <v>-5779147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536073956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>
        <v>4595427</v>
      </c>
      <c r="P9" s="20"/>
      <c r="Q9" s="20"/>
      <c r="R9" s="20">
        <v>4595427</v>
      </c>
      <c r="S9" s="20"/>
      <c r="T9" s="20"/>
      <c r="U9" s="20"/>
      <c r="V9" s="20"/>
      <c r="W9" s="20">
        <v>4595427</v>
      </c>
      <c r="X9" s="20"/>
      <c r="Y9" s="20">
        <v>4595427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-255920497</v>
      </c>
      <c r="D14" s="18"/>
      <c r="E14" s="19">
        <v>-306864618</v>
      </c>
      <c r="F14" s="20">
        <v>-371129734</v>
      </c>
      <c r="G14" s="20">
        <v>-19794632</v>
      </c>
      <c r="H14" s="20">
        <v>-23655726</v>
      </c>
      <c r="I14" s="20">
        <v>-25677932</v>
      </c>
      <c r="J14" s="20">
        <v>-69128290</v>
      </c>
      <c r="K14" s="20">
        <v>-23655726</v>
      </c>
      <c r="L14" s="20"/>
      <c r="M14" s="20"/>
      <c r="N14" s="20">
        <v>-23655726</v>
      </c>
      <c r="O14" s="20">
        <v>-20930002</v>
      </c>
      <c r="P14" s="20"/>
      <c r="Q14" s="20"/>
      <c r="R14" s="20">
        <v>-20930002</v>
      </c>
      <c r="S14" s="20"/>
      <c r="T14" s="20"/>
      <c r="U14" s="20"/>
      <c r="V14" s="20"/>
      <c r="W14" s="20">
        <v>-113714018</v>
      </c>
      <c r="X14" s="20">
        <v>-371129734</v>
      </c>
      <c r="Y14" s="20">
        <v>257415716</v>
      </c>
      <c r="Z14" s="21">
        <v>-69.36</v>
      </c>
      <c r="AA14" s="22">
        <v>-371129734</v>
      </c>
    </row>
    <row r="15" spans="1:27" ht="12.75">
      <c r="A15" s="23" t="s">
        <v>42</v>
      </c>
      <c r="B15" s="17"/>
      <c r="C15" s="18"/>
      <c r="D15" s="18"/>
      <c r="E15" s="19">
        <v>-10800000</v>
      </c>
      <c r="F15" s="20">
        <v>-10800000</v>
      </c>
      <c r="G15" s="20"/>
      <c r="H15" s="20">
        <v>-1800000</v>
      </c>
      <c r="I15" s="20">
        <v>-3601900</v>
      </c>
      <c r="J15" s="20">
        <v>-5401900</v>
      </c>
      <c r="K15" s="20">
        <v>-1800000</v>
      </c>
      <c r="L15" s="20"/>
      <c r="M15" s="20"/>
      <c r="N15" s="20">
        <v>-1800000</v>
      </c>
      <c r="O15" s="20">
        <v>-900000</v>
      </c>
      <c r="P15" s="20"/>
      <c r="Q15" s="20"/>
      <c r="R15" s="20">
        <v>-900000</v>
      </c>
      <c r="S15" s="20"/>
      <c r="T15" s="20"/>
      <c r="U15" s="20"/>
      <c r="V15" s="20"/>
      <c r="W15" s="20">
        <v>-8101900</v>
      </c>
      <c r="X15" s="20">
        <v>-10800000</v>
      </c>
      <c r="Y15" s="20">
        <v>2698100</v>
      </c>
      <c r="Z15" s="21">
        <v>-24.98</v>
      </c>
      <c r="AA15" s="22">
        <v>-10800000</v>
      </c>
    </row>
    <row r="16" spans="1:27" ht="12.75">
      <c r="A16" s="23" t="s">
        <v>43</v>
      </c>
      <c r="B16" s="17" t="s">
        <v>6</v>
      </c>
      <c r="C16" s="18">
        <v>-1171141</v>
      </c>
      <c r="D16" s="18"/>
      <c r="E16" s="19">
        <v>-3300000</v>
      </c>
      <c r="F16" s="20">
        <v>-3550000</v>
      </c>
      <c r="G16" s="20"/>
      <c r="H16" s="20"/>
      <c r="I16" s="20">
        <v>-28951</v>
      </c>
      <c r="J16" s="20">
        <v>-28951</v>
      </c>
      <c r="K16" s="20"/>
      <c r="L16" s="20"/>
      <c r="M16" s="20"/>
      <c r="N16" s="20"/>
      <c r="O16" s="20">
        <v>-85190</v>
      </c>
      <c r="P16" s="20"/>
      <c r="Q16" s="20"/>
      <c r="R16" s="20">
        <v>-85190</v>
      </c>
      <c r="S16" s="20"/>
      <c r="T16" s="20"/>
      <c r="U16" s="20"/>
      <c r="V16" s="20"/>
      <c r="W16" s="20">
        <v>-114141</v>
      </c>
      <c r="X16" s="20">
        <v>-3550000</v>
      </c>
      <c r="Y16" s="20">
        <v>3435859</v>
      </c>
      <c r="Z16" s="21">
        <v>-96.78</v>
      </c>
      <c r="AA16" s="22">
        <v>-3550000</v>
      </c>
    </row>
    <row r="17" spans="1:27" ht="12.75">
      <c r="A17" s="24" t="s">
        <v>44</v>
      </c>
      <c r="B17" s="25"/>
      <c r="C17" s="26">
        <f aca="true" t="shared" si="0" ref="C17:Y17">SUM(C6:C16)</f>
        <v>278982318</v>
      </c>
      <c r="D17" s="26">
        <f>SUM(D6:D16)</f>
        <v>0</v>
      </c>
      <c r="E17" s="27">
        <f t="shared" si="0"/>
        <v>-320964618</v>
      </c>
      <c r="F17" s="28">
        <f t="shared" si="0"/>
        <v>-385479734</v>
      </c>
      <c r="G17" s="28">
        <f t="shared" si="0"/>
        <v>-19794632</v>
      </c>
      <c r="H17" s="28">
        <f t="shared" si="0"/>
        <v>-25455726</v>
      </c>
      <c r="I17" s="28">
        <f t="shared" si="0"/>
        <v>-29308783</v>
      </c>
      <c r="J17" s="28">
        <f t="shared" si="0"/>
        <v>-74559141</v>
      </c>
      <c r="K17" s="28">
        <f t="shared" si="0"/>
        <v>-25455726</v>
      </c>
      <c r="L17" s="28">
        <f t="shared" si="0"/>
        <v>0</v>
      </c>
      <c r="M17" s="28">
        <f t="shared" si="0"/>
        <v>0</v>
      </c>
      <c r="N17" s="28">
        <f t="shared" si="0"/>
        <v>-25455726</v>
      </c>
      <c r="O17" s="28">
        <f t="shared" si="0"/>
        <v>-17319765</v>
      </c>
      <c r="P17" s="28">
        <f t="shared" si="0"/>
        <v>0</v>
      </c>
      <c r="Q17" s="28">
        <f t="shared" si="0"/>
        <v>0</v>
      </c>
      <c r="R17" s="28">
        <f t="shared" si="0"/>
        <v>-17319765</v>
      </c>
      <c r="S17" s="28">
        <f t="shared" si="0"/>
        <v>0</v>
      </c>
      <c r="T17" s="28">
        <f t="shared" si="0"/>
        <v>0</v>
      </c>
      <c r="U17" s="28">
        <f t="shared" si="0"/>
        <v>0</v>
      </c>
      <c r="V17" s="28">
        <f t="shared" si="0"/>
        <v>0</v>
      </c>
      <c r="W17" s="28">
        <f t="shared" si="0"/>
        <v>-117334632</v>
      </c>
      <c r="X17" s="28">
        <f t="shared" si="0"/>
        <v>-385479734</v>
      </c>
      <c r="Y17" s="28">
        <f t="shared" si="0"/>
        <v>268145102</v>
      </c>
      <c r="Z17" s="29">
        <f>+IF(X17&lt;&gt;0,+(Y17/X17)*100,0)</f>
        <v>-69.5614006001156</v>
      </c>
      <c r="AA17" s="30">
        <f>SUM(AA6:AA16)</f>
        <v>-385479734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278982318</v>
      </c>
      <c r="D38" s="32">
        <f>+D17+D27+D36</f>
        <v>0</v>
      </c>
      <c r="E38" s="33">
        <f t="shared" si="3"/>
        <v>-320964618</v>
      </c>
      <c r="F38" s="2">
        <f t="shared" si="3"/>
        <v>-385479734</v>
      </c>
      <c r="G38" s="2">
        <f t="shared" si="3"/>
        <v>-19794632</v>
      </c>
      <c r="H38" s="2">
        <f t="shared" si="3"/>
        <v>-25455726</v>
      </c>
      <c r="I38" s="2">
        <f t="shared" si="3"/>
        <v>-29308783</v>
      </c>
      <c r="J38" s="2">
        <f t="shared" si="3"/>
        <v>-74559141</v>
      </c>
      <c r="K38" s="2">
        <f t="shared" si="3"/>
        <v>-25455726</v>
      </c>
      <c r="L38" s="2">
        <f t="shared" si="3"/>
        <v>0</v>
      </c>
      <c r="M38" s="2">
        <f t="shared" si="3"/>
        <v>0</v>
      </c>
      <c r="N38" s="2">
        <f t="shared" si="3"/>
        <v>-25455726</v>
      </c>
      <c r="O38" s="2">
        <f t="shared" si="3"/>
        <v>-17319765</v>
      </c>
      <c r="P38" s="2">
        <f t="shared" si="3"/>
        <v>0</v>
      </c>
      <c r="Q38" s="2">
        <f t="shared" si="3"/>
        <v>0</v>
      </c>
      <c r="R38" s="2">
        <f t="shared" si="3"/>
        <v>-17319765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3"/>
        <v>-117334632</v>
      </c>
      <c r="X38" s="2">
        <f t="shared" si="3"/>
        <v>-385479734</v>
      </c>
      <c r="Y38" s="2">
        <f t="shared" si="3"/>
        <v>268145102</v>
      </c>
      <c r="Z38" s="34">
        <f>+IF(X38&lt;&gt;0,+(Y38/X38)*100,0)</f>
        <v>-69.5614006001156</v>
      </c>
      <c r="AA38" s="35">
        <f>+AA17+AA27+AA36</f>
        <v>-385479734</v>
      </c>
    </row>
    <row r="39" spans="1:27" ht="12.75">
      <c r="A39" s="23" t="s">
        <v>59</v>
      </c>
      <c r="B39" s="17"/>
      <c r="C39" s="32">
        <v>-205974758</v>
      </c>
      <c r="D39" s="32"/>
      <c r="E39" s="33"/>
      <c r="F39" s="2"/>
      <c r="G39" s="2"/>
      <c r="H39" s="2">
        <f>+G40+H60</f>
        <v>-19794632</v>
      </c>
      <c r="I39" s="2">
        <f>+H40+I60</f>
        <v>-45250358</v>
      </c>
      <c r="J39" s="2">
        <f>+G39</f>
        <v>0</v>
      </c>
      <c r="K39" s="2">
        <f>+I40+K60</f>
        <v>-74559141</v>
      </c>
      <c r="L39" s="2">
        <f>+K40+L60</f>
        <v>-100014867</v>
      </c>
      <c r="M39" s="2">
        <f>+L40+M60</f>
        <v>-100014867</v>
      </c>
      <c r="N39" s="2">
        <f>+K39</f>
        <v>-74559141</v>
      </c>
      <c r="O39" s="2">
        <f>+M40+O60</f>
        <v>-100014867</v>
      </c>
      <c r="P39" s="2">
        <f>+O40+P60</f>
        <v>-117334632</v>
      </c>
      <c r="Q39" s="2">
        <f>+P40+Q60</f>
        <v>-117334632</v>
      </c>
      <c r="R39" s="2">
        <f>+O39</f>
        <v>-100014867</v>
      </c>
      <c r="S39" s="2">
        <f>+Q40+S60</f>
        <v>-117334632</v>
      </c>
      <c r="T39" s="2">
        <f>+S40+T60</f>
        <v>-117334632</v>
      </c>
      <c r="U39" s="2">
        <f>+T40+U60</f>
        <v>-117334632</v>
      </c>
      <c r="V39" s="2">
        <f>+S39</f>
        <v>-117334632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73007560</v>
      </c>
      <c r="D40" s="43">
        <f aca="true" t="shared" si="4" ref="D40:AA40">+D38+D39</f>
        <v>0</v>
      </c>
      <c r="E40" s="44">
        <f t="shared" si="4"/>
        <v>-320964618</v>
      </c>
      <c r="F40" s="45">
        <f t="shared" si="4"/>
        <v>-385479734</v>
      </c>
      <c r="G40" s="45">
        <f t="shared" si="4"/>
        <v>-19794632</v>
      </c>
      <c r="H40" s="45">
        <f t="shared" si="4"/>
        <v>-45250358</v>
      </c>
      <c r="I40" s="45">
        <f t="shared" si="4"/>
        <v>-74559141</v>
      </c>
      <c r="J40" s="45">
        <f>+I40</f>
        <v>-74559141</v>
      </c>
      <c r="K40" s="45">
        <f t="shared" si="4"/>
        <v>-100014867</v>
      </c>
      <c r="L40" s="45">
        <f t="shared" si="4"/>
        <v>-100014867</v>
      </c>
      <c r="M40" s="45">
        <f t="shared" si="4"/>
        <v>-100014867</v>
      </c>
      <c r="N40" s="45">
        <f>+M40</f>
        <v>-100014867</v>
      </c>
      <c r="O40" s="45">
        <f t="shared" si="4"/>
        <v>-117334632</v>
      </c>
      <c r="P40" s="45">
        <f t="shared" si="4"/>
        <v>-117334632</v>
      </c>
      <c r="Q40" s="45">
        <f t="shared" si="4"/>
        <v>-117334632</v>
      </c>
      <c r="R40" s="45">
        <f>+Q40</f>
        <v>-117334632</v>
      </c>
      <c r="S40" s="45">
        <f t="shared" si="4"/>
        <v>-117334632</v>
      </c>
      <c r="T40" s="45">
        <f t="shared" si="4"/>
        <v>-117334632</v>
      </c>
      <c r="U40" s="45">
        <f t="shared" si="4"/>
        <v>-117334632</v>
      </c>
      <c r="V40" s="45">
        <f>+U40</f>
        <v>-117334632</v>
      </c>
      <c r="W40" s="45">
        <f>+V40</f>
        <v>-117334632</v>
      </c>
      <c r="X40" s="45">
        <f t="shared" si="4"/>
        <v>-385479734</v>
      </c>
      <c r="Y40" s="45">
        <f t="shared" si="4"/>
        <v>268145102</v>
      </c>
      <c r="Z40" s="46">
        <f>+IF(X40&lt;&gt;0,+(Y40/X40)*100,0)</f>
        <v>-69.5614006001156</v>
      </c>
      <c r="AA40" s="47">
        <f t="shared" si="4"/>
        <v>-385479734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45248101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41537654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-409839793</v>
      </c>
      <c r="D14" s="18"/>
      <c r="E14" s="19">
        <v>-396443381</v>
      </c>
      <c r="F14" s="20">
        <v>-383363756</v>
      </c>
      <c r="G14" s="20">
        <v>-10450690</v>
      </c>
      <c r="H14" s="20">
        <v>-13367815</v>
      </c>
      <c r="I14" s="20">
        <v>-15197004</v>
      </c>
      <c r="J14" s="20">
        <v>-39015509</v>
      </c>
      <c r="K14" s="20">
        <v>-74565654</v>
      </c>
      <c r="L14" s="20">
        <v>-19098015</v>
      </c>
      <c r="M14" s="20">
        <v>-11681976</v>
      </c>
      <c r="N14" s="20">
        <v>-105345645</v>
      </c>
      <c r="O14" s="20">
        <v>-36208658</v>
      </c>
      <c r="P14" s="20">
        <v>-26133195</v>
      </c>
      <c r="Q14" s="20">
        <v>-22251484</v>
      </c>
      <c r="R14" s="20">
        <v>-84593337</v>
      </c>
      <c r="S14" s="20">
        <v>-24528217</v>
      </c>
      <c r="T14" s="20">
        <v>-34511818</v>
      </c>
      <c r="U14" s="20"/>
      <c r="V14" s="20">
        <v>-59040035</v>
      </c>
      <c r="W14" s="20">
        <v>-287994526</v>
      </c>
      <c r="X14" s="20">
        <v>-383363756</v>
      </c>
      <c r="Y14" s="20">
        <v>95369230</v>
      </c>
      <c r="Z14" s="21">
        <v>-24.88</v>
      </c>
      <c r="AA14" s="22">
        <v>-383363756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-409839793</v>
      </c>
      <c r="D17" s="26">
        <f>SUM(D6:D16)</f>
        <v>0</v>
      </c>
      <c r="E17" s="27">
        <f t="shared" si="0"/>
        <v>-309657626</v>
      </c>
      <c r="F17" s="28">
        <f t="shared" si="0"/>
        <v>-383363756</v>
      </c>
      <c r="G17" s="28">
        <f t="shared" si="0"/>
        <v>-10450690</v>
      </c>
      <c r="H17" s="28">
        <f t="shared" si="0"/>
        <v>-13367815</v>
      </c>
      <c r="I17" s="28">
        <f t="shared" si="0"/>
        <v>-15197004</v>
      </c>
      <c r="J17" s="28">
        <f t="shared" si="0"/>
        <v>-39015509</v>
      </c>
      <c r="K17" s="28">
        <f t="shared" si="0"/>
        <v>-74565654</v>
      </c>
      <c r="L17" s="28">
        <f t="shared" si="0"/>
        <v>-19098015</v>
      </c>
      <c r="M17" s="28">
        <f t="shared" si="0"/>
        <v>-11681976</v>
      </c>
      <c r="N17" s="28">
        <f t="shared" si="0"/>
        <v>-105345645</v>
      </c>
      <c r="O17" s="28">
        <f t="shared" si="0"/>
        <v>-36208658</v>
      </c>
      <c r="P17" s="28">
        <f t="shared" si="0"/>
        <v>-26133195</v>
      </c>
      <c r="Q17" s="28">
        <f t="shared" si="0"/>
        <v>-22251484</v>
      </c>
      <c r="R17" s="28">
        <f t="shared" si="0"/>
        <v>-84593337</v>
      </c>
      <c r="S17" s="28">
        <f t="shared" si="0"/>
        <v>-24528217</v>
      </c>
      <c r="T17" s="28">
        <f t="shared" si="0"/>
        <v>-34511818</v>
      </c>
      <c r="U17" s="28">
        <f t="shared" si="0"/>
        <v>0</v>
      </c>
      <c r="V17" s="28">
        <f t="shared" si="0"/>
        <v>-59040035</v>
      </c>
      <c r="W17" s="28">
        <f t="shared" si="0"/>
        <v>-287994526</v>
      </c>
      <c r="X17" s="28">
        <f t="shared" si="0"/>
        <v>-383363756</v>
      </c>
      <c r="Y17" s="28">
        <f t="shared" si="0"/>
        <v>95369230</v>
      </c>
      <c r="Z17" s="29">
        <f>+IF(X17&lt;&gt;0,+(Y17/X17)*100,0)</f>
        <v>-24.876955243520726</v>
      </c>
      <c r="AA17" s="30">
        <f>SUM(AA6:AA16)</f>
        <v>-383363756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-13706090</v>
      </c>
      <c r="D24" s="18"/>
      <c r="E24" s="19">
        <v>13727051</v>
      </c>
      <c r="F24" s="20">
        <v>-13727052</v>
      </c>
      <c r="G24" s="20">
        <v>1913</v>
      </c>
      <c r="H24" s="20">
        <v>-1913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-1</v>
      </c>
      <c r="Y24" s="20">
        <v>1</v>
      </c>
      <c r="Z24" s="21">
        <v>-100</v>
      </c>
      <c r="AA24" s="22">
        <v>-13727052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-13706090</v>
      </c>
      <c r="D27" s="26">
        <f>SUM(D21:D26)</f>
        <v>0</v>
      </c>
      <c r="E27" s="27">
        <f t="shared" si="1"/>
        <v>13727051</v>
      </c>
      <c r="F27" s="28">
        <f t="shared" si="1"/>
        <v>-13727052</v>
      </c>
      <c r="G27" s="28">
        <f t="shared" si="1"/>
        <v>1913</v>
      </c>
      <c r="H27" s="28">
        <f t="shared" si="1"/>
        <v>-1913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</v>
      </c>
      <c r="Y27" s="28">
        <f t="shared" si="1"/>
        <v>1</v>
      </c>
      <c r="Z27" s="29">
        <f>+IF(X27&lt;&gt;0,+(Y27/X27)*100,0)</f>
        <v>-100</v>
      </c>
      <c r="AA27" s="30">
        <f>SUM(AA21:AA26)</f>
        <v>-13727052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>
        <v>1</v>
      </c>
      <c r="P33" s="36">
        <v>-1</v>
      </c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1</v>
      </c>
      <c r="P36" s="28">
        <f t="shared" si="2"/>
        <v>-1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-423545883</v>
      </c>
      <c r="D38" s="32">
        <f>+D17+D27+D36</f>
        <v>0</v>
      </c>
      <c r="E38" s="33">
        <f t="shared" si="3"/>
        <v>-295930575</v>
      </c>
      <c r="F38" s="2">
        <f t="shared" si="3"/>
        <v>-397090808</v>
      </c>
      <c r="G38" s="2">
        <f t="shared" si="3"/>
        <v>-10448777</v>
      </c>
      <c r="H38" s="2">
        <f t="shared" si="3"/>
        <v>-13369728</v>
      </c>
      <c r="I38" s="2">
        <f t="shared" si="3"/>
        <v>-15197004</v>
      </c>
      <c r="J38" s="2">
        <f t="shared" si="3"/>
        <v>-39015509</v>
      </c>
      <c r="K38" s="2">
        <f t="shared" si="3"/>
        <v>-74565654</v>
      </c>
      <c r="L38" s="2">
        <f t="shared" si="3"/>
        <v>-19098015</v>
      </c>
      <c r="M38" s="2">
        <f t="shared" si="3"/>
        <v>-11681976</v>
      </c>
      <c r="N38" s="2">
        <f t="shared" si="3"/>
        <v>-105345645</v>
      </c>
      <c r="O38" s="2">
        <f t="shared" si="3"/>
        <v>-36208657</v>
      </c>
      <c r="P38" s="2">
        <f t="shared" si="3"/>
        <v>-26133196</v>
      </c>
      <c r="Q38" s="2">
        <f t="shared" si="3"/>
        <v>-22251484</v>
      </c>
      <c r="R38" s="2">
        <f t="shared" si="3"/>
        <v>-84593337</v>
      </c>
      <c r="S38" s="2">
        <f t="shared" si="3"/>
        <v>-24528217</v>
      </c>
      <c r="T38" s="2">
        <f t="shared" si="3"/>
        <v>-34511818</v>
      </c>
      <c r="U38" s="2">
        <f t="shared" si="3"/>
        <v>0</v>
      </c>
      <c r="V38" s="2">
        <f t="shared" si="3"/>
        <v>-59040035</v>
      </c>
      <c r="W38" s="2">
        <f t="shared" si="3"/>
        <v>-287994526</v>
      </c>
      <c r="X38" s="2">
        <f t="shared" si="3"/>
        <v>-383363757</v>
      </c>
      <c r="Y38" s="2">
        <f t="shared" si="3"/>
        <v>95369231</v>
      </c>
      <c r="Z38" s="34">
        <f>+IF(X38&lt;&gt;0,+(Y38/X38)*100,0)</f>
        <v>-24.876955439478333</v>
      </c>
      <c r="AA38" s="35">
        <f>+AA17+AA27+AA36</f>
        <v>-397090808</v>
      </c>
    </row>
    <row r="39" spans="1:27" ht="12.75">
      <c r="A39" s="23" t="s">
        <v>59</v>
      </c>
      <c r="B39" s="17"/>
      <c r="C39" s="32">
        <v>81313940</v>
      </c>
      <c r="D39" s="32"/>
      <c r="E39" s="33">
        <v>-308157450</v>
      </c>
      <c r="F39" s="2">
        <v>81313937</v>
      </c>
      <c r="G39" s="2">
        <v>796</v>
      </c>
      <c r="H39" s="2">
        <f>+G40+H60</f>
        <v>-10431078</v>
      </c>
      <c r="I39" s="2">
        <f>+H40+I60</f>
        <v>-23816936</v>
      </c>
      <c r="J39" s="2">
        <f>+G39</f>
        <v>796</v>
      </c>
      <c r="K39" s="2">
        <f>+I40+K60</f>
        <v>-38994940</v>
      </c>
      <c r="L39" s="2">
        <f>+K40+L60</f>
        <v>-113614083</v>
      </c>
      <c r="M39" s="2">
        <f>+L40+M60</f>
        <v>-132712098</v>
      </c>
      <c r="N39" s="2">
        <f>+K39</f>
        <v>-38994940</v>
      </c>
      <c r="O39" s="2">
        <f>+M40+O60</f>
        <v>-144390664</v>
      </c>
      <c r="P39" s="2">
        <f>+O40+P60</f>
        <v>-180598200</v>
      </c>
      <c r="Q39" s="2">
        <f>+P40+Q60</f>
        <v>-206729251</v>
      </c>
      <c r="R39" s="2">
        <f>+O39</f>
        <v>-144390664</v>
      </c>
      <c r="S39" s="2">
        <f>+Q40+S60</f>
        <v>-228980735</v>
      </c>
      <c r="T39" s="2">
        <f>+S40+T60</f>
        <v>-253514401</v>
      </c>
      <c r="U39" s="2">
        <f>+T40+U60</f>
        <v>-288026219</v>
      </c>
      <c r="V39" s="2">
        <f>+S39</f>
        <v>-228980735</v>
      </c>
      <c r="W39" s="2">
        <f>+G39</f>
        <v>796</v>
      </c>
      <c r="X39" s="2">
        <v>81313937</v>
      </c>
      <c r="Y39" s="2">
        <f>+W39-X39</f>
        <v>-81313141</v>
      </c>
      <c r="Z39" s="34">
        <f>+IF(X39&lt;&gt;0,+(Y39/X39)*100,0)</f>
        <v>-99.99902107802258</v>
      </c>
      <c r="AA39" s="35">
        <v>81313937</v>
      </c>
    </row>
    <row r="40" spans="1:27" ht="12.75">
      <c r="A40" s="41" t="s">
        <v>61</v>
      </c>
      <c r="B40" s="42" t="s">
        <v>60</v>
      </c>
      <c r="C40" s="43">
        <f>+C38+C39</f>
        <v>-342231943</v>
      </c>
      <c r="D40" s="43">
        <f aca="true" t="shared" si="4" ref="D40:AA40">+D38+D39</f>
        <v>0</v>
      </c>
      <c r="E40" s="44">
        <f t="shared" si="4"/>
        <v>-604088025</v>
      </c>
      <c r="F40" s="45">
        <f t="shared" si="4"/>
        <v>-315776871</v>
      </c>
      <c r="G40" s="45">
        <f t="shared" si="4"/>
        <v>-10447981</v>
      </c>
      <c r="H40" s="45">
        <f t="shared" si="4"/>
        <v>-23800806</v>
      </c>
      <c r="I40" s="45">
        <f t="shared" si="4"/>
        <v>-39013940</v>
      </c>
      <c r="J40" s="45">
        <f>+I40</f>
        <v>-39013940</v>
      </c>
      <c r="K40" s="45">
        <f t="shared" si="4"/>
        <v>-113560594</v>
      </c>
      <c r="L40" s="45">
        <f t="shared" si="4"/>
        <v>-132712098</v>
      </c>
      <c r="M40" s="45">
        <f t="shared" si="4"/>
        <v>-144394074</v>
      </c>
      <c r="N40" s="45">
        <f>+M40</f>
        <v>-144394074</v>
      </c>
      <c r="O40" s="45">
        <f t="shared" si="4"/>
        <v>-180599321</v>
      </c>
      <c r="P40" s="45">
        <f t="shared" si="4"/>
        <v>-206731396</v>
      </c>
      <c r="Q40" s="45">
        <f t="shared" si="4"/>
        <v>-228980735</v>
      </c>
      <c r="R40" s="45">
        <f>+Q40</f>
        <v>-228980735</v>
      </c>
      <c r="S40" s="45">
        <f t="shared" si="4"/>
        <v>-253508952</v>
      </c>
      <c r="T40" s="45">
        <f t="shared" si="4"/>
        <v>-288026219</v>
      </c>
      <c r="U40" s="45">
        <f t="shared" si="4"/>
        <v>-288026219</v>
      </c>
      <c r="V40" s="45">
        <f>+U40</f>
        <v>-288026219</v>
      </c>
      <c r="W40" s="45">
        <f>+V40</f>
        <v>-288026219</v>
      </c>
      <c r="X40" s="45">
        <f t="shared" si="4"/>
        <v>-302049820</v>
      </c>
      <c r="Y40" s="45">
        <f t="shared" si="4"/>
        <v>14056090</v>
      </c>
      <c r="Z40" s="46">
        <f>+IF(X40&lt;&gt;0,+(Y40/X40)*100,0)</f>
        <v>-4.653566752663518</v>
      </c>
      <c r="AA40" s="47">
        <f t="shared" si="4"/>
        <v>-315776871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796</v>
      </c>
      <c r="H60">
        <v>16903</v>
      </c>
      <c r="I60">
        <v>-16130</v>
      </c>
      <c r="J60">
        <v>796</v>
      </c>
      <c r="K60">
        <v>19000</v>
      </c>
      <c r="L60">
        <v>-53489</v>
      </c>
      <c r="N60">
        <v>19000</v>
      </c>
      <c r="O60">
        <v>3410</v>
      </c>
      <c r="P60">
        <v>1121</v>
      </c>
      <c r="Q60">
        <v>2145</v>
      </c>
      <c r="R60">
        <v>3410</v>
      </c>
      <c r="T60">
        <v>-5449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4546616700</v>
      </c>
      <c r="D6" s="18"/>
      <c r="E6" s="19"/>
      <c r="F6" s="20"/>
      <c r="G6" s="20">
        <v>123933370</v>
      </c>
      <c r="H6" s="20">
        <v>348391231</v>
      </c>
      <c r="I6" s="20">
        <v>134715853</v>
      </c>
      <c r="J6" s="20">
        <v>607040454</v>
      </c>
      <c r="K6" s="20">
        <v>176212936</v>
      </c>
      <c r="L6" s="20">
        <v>824762185</v>
      </c>
      <c r="M6" s="20">
        <v>406571042</v>
      </c>
      <c r="N6" s="20">
        <v>1407546163</v>
      </c>
      <c r="O6" s="20">
        <v>348563694</v>
      </c>
      <c r="P6" s="20">
        <v>425084473</v>
      </c>
      <c r="Q6" s="20">
        <v>272752446</v>
      </c>
      <c r="R6" s="20">
        <v>1046400613</v>
      </c>
      <c r="S6" s="20">
        <v>103517929</v>
      </c>
      <c r="T6" s="20">
        <v>49555820</v>
      </c>
      <c r="U6" s="20"/>
      <c r="V6" s="20">
        <v>153073749</v>
      </c>
      <c r="W6" s="20">
        <v>3214060979</v>
      </c>
      <c r="X6" s="20"/>
      <c r="Y6" s="20">
        <v>3214060979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-2062945444</v>
      </c>
      <c r="D14" s="18"/>
      <c r="E14" s="19">
        <v>-2246743911</v>
      </c>
      <c r="F14" s="20">
        <v>-1947436011</v>
      </c>
      <c r="G14" s="20">
        <v>-137821485</v>
      </c>
      <c r="H14" s="20">
        <v>-130509468</v>
      </c>
      <c r="I14" s="20">
        <v>-125623294</v>
      </c>
      <c r="J14" s="20">
        <v>-393954247</v>
      </c>
      <c r="K14" s="20">
        <v>-147486045</v>
      </c>
      <c r="L14" s="20">
        <v>-160766887</v>
      </c>
      <c r="M14" s="20">
        <v>-245343764</v>
      </c>
      <c r="N14" s="20">
        <v>-553596696</v>
      </c>
      <c r="O14" s="20">
        <v>-92347133</v>
      </c>
      <c r="P14" s="20">
        <v>-132279683</v>
      </c>
      <c r="Q14" s="20">
        <v>-189992162</v>
      </c>
      <c r="R14" s="20">
        <v>-414618978</v>
      </c>
      <c r="S14" s="20">
        <v>-109491872</v>
      </c>
      <c r="T14" s="20">
        <v>-110671128</v>
      </c>
      <c r="U14" s="20"/>
      <c r="V14" s="20">
        <v>-220163000</v>
      </c>
      <c r="W14" s="20">
        <v>-1582332921</v>
      </c>
      <c r="X14" s="20">
        <v>-1947436011</v>
      </c>
      <c r="Y14" s="20">
        <v>365103090</v>
      </c>
      <c r="Z14" s="21">
        <v>-18.75</v>
      </c>
      <c r="AA14" s="22">
        <v>-1947436011</v>
      </c>
    </row>
    <row r="15" spans="1:27" ht="12.75">
      <c r="A15" s="23" t="s">
        <v>42</v>
      </c>
      <c r="B15" s="17"/>
      <c r="C15" s="18">
        <v>-72736372</v>
      </c>
      <c r="D15" s="18"/>
      <c r="E15" s="19">
        <v>-6322533</v>
      </c>
      <c r="F15" s="20">
        <v>-4386089</v>
      </c>
      <c r="G15" s="20">
        <v>-192127</v>
      </c>
      <c r="H15" s="20">
        <v>-190226</v>
      </c>
      <c r="I15" s="20">
        <v>-354154</v>
      </c>
      <c r="J15" s="20">
        <v>-736507</v>
      </c>
      <c r="K15" s="20">
        <v>-186549</v>
      </c>
      <c r="L15" s="20">
        <v>-178753</v>
      </c>
      <c r="M15" s="20">
        <v>-183031</v>
      </c>
      <c r="N15" s="20">
        <v>-548333</v>
      </c>
      <c r="O15" s="20">
        <v>-180935</v>
      </c>
      <c r="P15" s="20">
        <v>-168217</v>
      </c>
      <c r="Q15" s="20">
        <v>-224239</v>
      </c>
      <c r="R15" s="20">
        <v>-573391</v>
      </c>
      <c r="S15" s="20">
        <v>-169470</v>
      </c>
      <c r="T15" s="20">
        <v>-173128</v>
      </c>
      <c r="U15" s="20"/>
      <c r="V15" s="20">
        <v>-342598</v>
      </c>
      <c r="W15" s="20">
        <v>-2200829</v>
      </c>
      <c r="X15" s="20">
        <v>-4386089</v>
      </c>
      <c r="Y15" s="20">
        <v>2185260</v>
      </c>
      <c r="Z15" s="21">
        <v>-49.82</v>
      </c>
      <c r="AA15" s="22">
        <v>-4386089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2410934884</v>
      </c>
      <c r="D17" s="26">
        <f>SUM(D6:D16)</f>
        <v>0</v>
      </c>
      <c r="E17" s="27">
        <f t="shared" si="0"/>
        <v>-2253066444</v>
      </c>
      <c r="F17" s="28">
        <f t="shared" si="0"/>
        <v>-1951822100</v>
      </c>
      <c r="G17" s="28">
        <f t="shared" si="0"/>
        <v>-14080242</v>
      </c>
      <c r="H17" s="28">
        <f t="shared" si="0"/>
        <v>217691537</v>
      </c>
      <c r="I17" s="28">
        <f t="shared" si="0"/>
        <v>8738405</v>
      </c>
      <c r="J17" s="28">
        <f t="shared" si="0"/>
        <v>212349700</v>
      </c>
      <c r="K17" s="28">
        <f t="shared" si="0"/>
        <v>28540342</v>
      </c>
      <c r="L17" s="28">
        <f t="shared" si="0"/>
        <v>663816545</v>
      </c>
      <c r="M17" s="28">
        <f t="shared" si="0"/>
        <v>161044247</v>
      </c>
      <c r="N17" s="28">
        <f t="shared" si="0"/>
        <v>853401134</v>
      </c>
      <c r="O17" s="28">
        <f t="shared" si="0"/>
        <v>256035626</v>
      </c>
      <c r="P17" s="28">
        <f t="shared" si="0"/>
        <v>292636573</v>
      </c>
      <c r="Q17" s="28">
        <f t="shared" si="0"/>
        <v>82536045</v>
      </c>
      <c r="R17" s="28">
        <f t="shared" si="0"/>
        <v>631208244</v>
      </c>
      <c r="S17" s="28">
        <f t="shared" si="0"/>
        <v>-6143413</v>
      </c>
      <c r="T17" s="28">
        <f t="shared" si="0"/>
        <v>-61288436</v>
      </c>
      <c r="U17" s="28">
        <f t="shared" si="0"/>
        <v>0</v>
      </c>
      <c r="V17" s="28">
        <f t="shared" si="0"/>
        <v>-67431849</v>
      </c>
      <c r="W17" s="28">
        <f t="shared" si="0"/>
        <v>1629527229</v>
      </c>
      <c r="X17" s="28">
        <f t="shared" si="0"/>
        <v>-1951822100</v>
      </c>
      <c r="Y17" s="28">
        <f t="shared" si="0"/>
        <v>3581349329</v>
      </c>
      <c r="Z17" s="29">
        <f>+IF(X17&lt;&gt;0,+(Y17/X17)*100,0)</f>
        <v>-183.48748735860713</v>
      </c>
      <c r="AA17" s="30">
        <f>SUM(AA6:AA16)</f>
        <v>-1951822100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65817010</v>
      </c>
      <c r="D33" s="18"/>
      <c r="E33" s="19">
        <v>-31817010</v>
      </c>
      <c r="F33" s="20"/>
      <c r="G33" s="20">
        <v>55205251</v>
      </c>
      <c r="H33" s="36">
        <v>-57793247</v>
      </c>
      <c r="I33" s="36">
        <v>7964674</v>
      </c>
      <c r="J33" s="36">
        <v>5376678</v>
      </c>
      <c r="K33" s="20">
        <v>-8025167</v>
      </c>
      <c r="L33" s="20">
        <v>-64341</v>
      </c>
      <c r="M33" s="20">
        <v>74814</v>
      </c>
      <c r="N33" s="20">
        <v>-8014694</v>
      </c>
      <c r="O33" s="36">
        <v>249907</v>
      </c>
      <c r="P33" s="36">
        <v>-254923</v>
      </c>
      <c r="Q33" s="36">
        <v>-48373</v>
      </c>
      <c r="R33" s="20">
        <v>-53389</v>
      </c>
      <c r="S33" s="20">
        <v>-141921</v>
      </c>
      <c r="T33" s="20">
        <v>4251</v>
      </c>
      <c r="U33" s="20">
        <v>-4251</v>
      </c>
      <c r="V33" s="36">
        <v>-141921</v>
      </c>
      <c r="W33" s="36">
        <v>-2833326</v>
      </c>
      <c r="X33" s="36">
        <v>-31817010</v>
      </c>
      <c r="Y33" s="20">
        <v>28983684</v>
      </c>
      <c r="Z33" s="21">
        <v>-91.09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65817010</v>
      </c>
      <c r="D36" s="26">
        <f>SUM(D31:D35)</f>
        <v>0</v>
      </c>
      <c r="E36" s="27">
        <f t="shared" si="2"/>
        <v>-31817010</v>
      </c>
      <c r="F36" s="28">
        <f t="shared" si="2"/>
        <v>0</v>
      </c>
      <c r="G36" s="28">
        <f t="shared" si="2"/>
        <v>55205251</v>
      </c>
      <c r="H36" s="28">
        <f t="shared" si="2"/>
        <v>-57793247</v>
      </c>
      <c r="I36" s="28">
        <f t="shared" si="2"/>
        <v>7964674</v>
      </c>
      <c r="J36" s="28">
        <f t="shared" si="2"/>
        <v>5376678</v>
      </c>
      <c r="K36" s="28">
        <f t="shared" si="2"/>
        <v>-8025167</v>
      </c>
      <c r="L36" s="28">
        <f t="shared" si="2"/>
        <v>-64341</v>
      </c>
      <c r="M36" s="28">
        <f t="shared" si="2"/>
        <v>74814</v>
      </c>
      <c r="N36" s="28">
        <f t="shared" si="2"/>
        <v>-8014694</v>
      </c>
      <c r="O36" s="28">
        <f t="shared" si="2"/>
        <v>249907</v>
      </c>
      <c r="P36" s="28">
        <f t="shared" si="2"/>
        <v>-254923</v>
      </c>
      <c r="Q36" s="28">
        <f t="shared" si="2"/>
        <v>-48373</v>
      </c>
      <c r="R36" s="28">
        <f t="shared" si="2"/>
        <v>-53389</v>
      </c>
      <c r="S36" s="28">
        <f t="shared" si="2"/>
        <v>-141921</v>
      </c>
      <c r="T36" s="28">
        <f t="shared" si="2"/>
        <v>4251</v>
      </c>
      <c r="U36" s="28">
        <f t="shared" si="2"/>
        <v>-4251</v>
      </c>
      <c r="V36" s="28">
        <f t="shared" si="2"/>
        <v>-141921</v>
      </c>
      <c r="W36" s="28">
        <f t="shared" si="2"/>
        <v>-2833326</v>
      </c>
      <c r="X36" s="28">
        <f t="shared" si="2"/>
        <v>-31817010</v>
      </c>
      <c r="Y36" s="28">
        <f t="shared" si="2"/>
        <v>28983684</v>
      </c>
      <c r="Z36" s="29">
        <f>+IF(X36&lt;&gt;0,+(Y36/X36)*100,0)</f>
        <v>-91.09493318196776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2476751894</v>
      </c>
      <c r="D38" s="32">
        <f>+D17+D27+D36</f>
        <v>0</v>
      </c>
      <c r="E38" s="33">
        <f t="shared" si="3"/>
        <v>-2284883454</v>
      </c>
      <c r="F38" s="2">
        <f t="shared" si="3"/>
        <v>-1951822100</v>
      </c>
      <c r="G38" s="2">
        <f t="shared" si="3"/>
        <v>41125009</v>
      </c>
      <c r="H38" s="2">
        <f t="shared" si="3"/>
        <v>159898290</v>
      </c>
      <c r="I38" s="2">
        <f t="shared" si="3"/>
        <v>16703079</v>
      </c>
      <c r="J38" s="2">
        <f t="shared" si="3"/>
        <v>217726378</v>
      </c>
      <c r="K38" s="2">
        <f t="shared" si="3"/>
        <v>20515175</v>
      </c>
      <c r="L38" s="2">
        <f t="shared" si="3"/>
        <v>663752204</v>
      </c>
      <c r="M38" s="2">
        <f t="shared" si="3"/>
        <v>161119061</v>
      </c>
      <c r="N38" s="2">
        <f t="shared" si="3"/>
        <v>845386440</v>
      </c>
      <c r="O38" s="2">
        <f t="shared" si="3"/>
        <v>256285533</v>
      </c>
      <c r="P38" s="2">
        <f t="shared" si="3"/>
        <v>292381650</v>
      </c>
      <c r="Q38" s="2">
        <f t="shared" si="3"/>
        <v>82487672</v>
      </c>
      <c r="R38" s="2">
        <f t="shared" si="3"/>
        <v>631154855</v>
      </c>
      <c r="S38" s="2">
        <f t="shared" si="3"/>
        <v>-6285334</v>
      </c>
      <c r="T38" s="2">
        <f t="shared" si="3"/>
        <v>-61284185</v>
      </c>
      <c r="U38" s="2">
        <f t="shared" si="3"/>
        <v>-4251</v>
      </c>
      <c r="V38" s="2">
        <f t="shared" si="3"/>
        <v>-67573770</v>
      </c>
      <c r="W38" s="2">
        <f t="shared" si="3"/>
        <v>1626693903</v>
      </c>
      <c r="X38" s="2">
        <f t="shared" si="3"/>
        <v>-1983639110</v>
      </c>
      <c r="Y38" s="2">
        <f t="shared" si="3"/>
        <v>3610333013</v>
      </c>
      <c r="Z38" s="34">
        <f>+IF(X38&lt;&gt;0,+(Y38/X38)*100,0)</f>
        <v>-182.00553693458886</v>
      </c>
      <c r="AA38" s="35">
        <f>+AA17+AA27+AA36</f>
        <v>-1951822100</v>
      </c>
    </row>
    <row r="39" spans="1:27" ht="12.75">
      <c r="A39" s="23" t="s">
        <v>59</v>
      </c>
      <c r="B39" s="17"/>
      <c r="C39" s="32">
        <v>-476008737</v>
      </c>
      <c r="D39" s="32"/>
      <c r="E39" s="33">
        <v>110000000</v>
      </c>
      <c r="F39" s="2">
        <v>110000000</v>
      </c>
      <c r="G39" s="2">
        <v>-209815456</v>
      </c>
      <c r="H39" s="2">
        <f>+G40+H60</f>
        <v>-11265390</v>
      </c>
      <c r="I39" s="2">
        <f>+H40+I60</f>
        <v>148602900</v>
      </c>
      <c r="J39" s="2">
        <f>+G39</f>
        <v>-209815456</v>
      </c>
      <c r="K39" s="2">
        <f>+I40+K60</f>
        <v>165305979</v>
      </c>
      <c r="L39" s="2">
        <f>+K40+L60</f>
        <v>185821154</v>
      </c>
      <c r="M39" s="2">
        <f>+L40+M60</f>
        <v>849573358</v>
      </c>
      <c r="N39" s="2">
        <f>+K39</f>
        <v>165305979</v>
      </c>
      <c r="O39" s="2">
        <f>+M40+O60</f>
        <v>1010692419</v>
      </c>
      <c r="P39" s="2">
        <f>+O40+P60</f>
        <v>1266977952</v>
      </c>
      <c r="Q39" s="2">
        <f>+P40+Q60</f>
        <v>1559359602</v>
      </c>
      <c r="R39" s="2">
        <f>+O39</f>
        <v>1010692419</v>
      </c>
      <c r="S39" s="2">
        <f>+Q40+S60</f>
        <v>1641847274</v>
      </c>
      <c r="T39" s="2">
        <f>+S40+T60</f>
        <v>1635561940</v>
      </c>
      <c r="U39" s="2">
        <f>+T40+U60</f>
        <v>1574277755</v>
      </c>
      <c r="V39" s="2">
        <f>+S39</f>
        <v>1641847274</v>
      </c>
      <c r="W39" s="2">
        <f>+G39</f>
        <v>-209815456</v>
      </c>
      <c r="X39" s="2">
        <v>9166666</v>
      </c>
      <c r="Y39" s="2">
        <f>+W39-X39</f>
        <v>-218982122</v>
      </c>
      <c r="Z39" s="34">
        <f>+IF(X39&lt;&gt;0,+(Y39/X39)*100,0)</f>
        <v>-2388.896050101531</v>
      </c>
      <c r="AA39" s="35">
        <v>110000000</v>
      </c>
    </row>
    <row r="40" spans="1:27" ht="12.75">
      <c r="A40" s="41" t="s">
        <v>61</v>
      </c>
      <c r="B40" s="42" t="s">
        <v>60</v>
      </c>
      <c r="C40" s="43">
        <f>+C38+C39</f>
        <v>2000743157</v>
      </c>
      <c r="D40" s="43">
        <f aca="true" t="shared" si="4" ref="D40:AA40">+D38+D39</f>
        <v>0</v>
      </c>
      <c r="E40" s="44">
        <f t="shared" si="4"/>
        <v>-2174883454</v>
      </c>
      <c r="F40" s="45">
        <f t="shared" si="4"/>
        <v>-1841822100</v>
      </c>
      <c r="G40" s="45">
        <f t="shared" si="4"/>
        <v>-168690447</v>
      </c>
      <c r="H40" s="45">
        <f t="shared" si="4"/>
        <v>148632900</v>
      </c>
      <c r="I40" s="45">
        <f t="shared" si="4"/>
        <v>165305979</v>
      </c>
      <c r="J40" s="45">
        <f>+I40</f>
        <v>165305979</v>
      </c>
      <c r="K40" s="45">
        <f t="shared" si="4"/>
        <v>185821154</v>
      </c>
      <c r="L40" s="45">
        <f t="shared" si="4"/>
        <v>849573358</v>
      </c>
      <c r="M40" s="45">
        <f t="shared" si="4"/>
        <v>1010692419</v>
      </c>
      <c r="N40" s="45">
        <f>+M40</f>
        <v>1010692419</v>
      </c>
      <c r="O40" s="45">
        <f t="shared" si="4"/>
        <v>1266977952</v>
      </c>
      <c r="P40" s="45">
        <f t="shared" si="4"/>
        <v>1559359602</v>
      </c>
      <c r="Q40" s="45">
        <f t="shared" si="4"/>
        <v>1641847274</v>
      </c>
      <c r="R40" s="45">
        <f>+Q40</f>
        <v>1641847274</v>
      </c>
      <c r="S40" s="45">
        <f t="shared" si="4"/>
        <v>1635561940</v>
      </c>
      <c r="T40" s="45">
        <f t="shared" si="4"/>
        <v>1574277755</v>
      </c>
      <c r="U40" s="45">
        <f t="shared" si="4"/>
        <v>1574273504</v>
      </c>
      <c r="V40" s="45">
        <f>+U40</f>
        <v>1574273504</v>
      </c>
      <c r="W40" s="45">
        <f>+V40</f>
        <v>1574273504</v>
      </c>
      <c r="X40" s="45">
        <f t="shared" si="4"/>
        <v>-1974472444</v>
      </c>
      <c r="Y40" s="45">
        <f t="shared" si="4"/>
        <v>3391350891</v>
      </c>
      <c r="Z40" s="46">
        <f>+IF(X40&lt;&gt;0,+(Y40/X40)*100,0)</f>
        <v>-171.75984913365548</v>
      </c>
      <c r="AA40" s="47">
        <f t="shared" si="4"/>
        <v>-1841822100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-209815456</v>
      </c>
      <c r="H60">
        <v>157425057</v>
      </c>
      <c r="I60">
        <v>-30000</v>
      </c>
      <c r="J60">
        <v>-209815456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-251055527</v>
      </c>
      <c r="D14" s="18"/>
      <c r="E14" s="19">
        <v>-299168778</v>
      </c>
      <c r="F14" s="20">
        <v>-267206932</v>
      </c>
      <c r="G14" s="20">
        <v>-7523855</v>
      </c>
      <c r="H14" s="20">
        <v>-9613968</v>
      </c>
      <c r="I14" s="20">
        <v>-17708575</v>
      </c>
      <c r="J14" s="20">
        <v>-34846398</v>
      </c>
      <c r="K14" s="20">
        <v>-35695102</v>
      </c>
      <c r="L14" s="20">
        <v>-30184296</v>
      </c>
      <c r="M14" s="20">
        <v>-21682756</v>
      </c>
      <c r="N14" s="20">
        <v>-87562154</v>
      </c>
      <c r="O14" s="20">
        <v>-24502163</v>
      </c>
      <c r="P14" s="20">
        <v>-10733191</v>
      </c>
      <c r="Q14" s="20">
        <v>-33291004</v>
      </c>
      <c r="R14" s="20">
        <v>-68526358</v>
      </c>
      <c r="S14" s="20">
        <v>-7875046</v>
      </c>
      <c r="T14" s="20">
        <v>-30268835</v>
      </c>
      <c r="U14" s="20">
        <v>-9400770</v>
      </c>
      <c r="V14" s="20">
        <v>-47544651</v>
      </c>
      <c r="W14" s="20">
        <v>-238479561</v>
      </c>
      <c r="X14" s="20">
        <v>-267206932</v>
      </c>
      <c r="Y14" s="20">
        <v>28727371</v>
      </c>
      <c r="Z14" s="21">
        <v>-10.75</v>
      </c>
      <c r="AA14" s="22">
        <v>-267206932</v>
      </c>
    </row>
    <row r="15" spans="1:27" ht="12.75">
      <c r="A15" s="23" t="s">
        <v>42</v>
      </c>
      <c r="B15" s="17"/>
      <c r="C15" s="18">
        <v>-3196177</v>
      </c>
      <c r="D15" s="18"/>
      <c r="E15" s="19">
        <v>-3739428</v>
      </c>
      <c r="F15" s="20">
        <v>-3739428</v>
      </c>
      <c r="G15" s="20"/>
      <c r="H15" s="20">
        <v>-106</v>
      </c>
      <c r="I15" s="20"/>
      <c r="J15" s="20">
        <v>-106</v>
      </c>
      <c r="K15" s="20"/>
      <c r="L15" s="20"/>
      <c r="M15" s="20"/>
      <c r="N15" s="20"/>
      <c r="O15" s="20"/>
      <c r="P15" s="20"/>
      <c r="Q15" s="20">
        <v>-1267</v>
      </c>
      <c r="R15" s="20">
        <v>-1267</v>
      </c>
      <c r="S15" s="20"/>
      <c r="T15" s="20">
        <v>-721731</v>
      </c>
      <c r="U15" s="20"/>
      <c r="V15" s="20">
        <v>-721731</v>
      </c>
      <c r="W15" s="20">
        <v>-723104</v>
      </c>
      <c r="X15" s="20">
        <v>-3739428</v>
      </c>
      <c r="Y15" s="20">
        <v>3016324</v>
      </c>
      <c r="Z15" s="21">
        <v>-80.66</v>
      </c>
      <c r="AA15" s="22">
        <v>-3739428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-254251704</v>
      </c>
      <c r="D17" s="26">
        <f>SUM(D6:D16)</f>
        <v>0</v>
      </c>
      <c r="E17" s="27">
        <f t="shared" si="0"/>
        <v>-302908206</v>
      </c>
      <c r="F17" s="28">
        <f t="shared" si="0"/>
        <v>-270946360</v>
      </c>
      <c r="G17" s="28">
        <f t="shared" si="0"/>
        <v>-7523855</v>
      </c>
      <c r="H17" s="28">
        <f t="shared" si="0"/>
        <v>-9614074</v>
      </c>
      <c r="I17" s="28">
        <f t="shared" si="0"/>
        <v>-17708575</v>
      </c>
      <c r="J17" s="28">
        <f t="shared" si="0"/>
        <v>-34846504</v>
      </c>
      <c r="K17" s="28">
        <f t="shared" si="0"/>
        <v>-35695102</v>
      </c>
      <c r="L17" s="28">
        <f t="shared" si="0"/>
        <v>-30184296</v>
      </c>
      <c r="M17" s="28">
        <f t="shared" si="0"/>
        <v>-21682756</v>
      </c>
      <c r="N17" s="28">
        <f t="shared" si="0"/>
        <v>-87562154</v>
      </c>
      <c r="O17" s="28">
        <f t="shared" si="0"/>
        <v>-24502163</v>
      </c>
      <c r="P17" s="28">
        <f t="shared" si="0"/>
        <v>-10733191</v>
      </c>
      <c r="Q17" s="28">
        <f t="shared" si="0"/>
        <v>-33292271</v>
      </c>
      <c r="R17" s="28">
        <f t="shared" si="0"/>
        <v>-68527625</v>
      </c>
      <c r="S17" s="28">
        <f t="shared" si="0"/>
        <v>-7875046</v>
      </c>
      <c r="T17" s="28">
        <f t="shared" si="0"/>
        <v>-30990566</v>
      </c>
      <c r="U17" s="28">
        <f t="shared" si="0"/>
        <v>-9400770</v>
      </c>
      <c r="V17" s="28">
        <f t="shared" si="0"/>
        <v>-48266382</v>
      </c>
      <c r="W17" s="28">
        <f t="shared" si="0"/>
        <v>-239202665</v>
      </c>
      <c r="X17" s="28">
        <f t="shared" si="0"/>
        <v>-270946360</v>
      </c>
      <c r="Y17" s="28">
        <f t="shared" si="0"/>
        <v>31743695</v>
      </c>
      <c r="Z17" s="29">
        <f>+IF(X17&lt;&gt;0,+(Y17/X17)*100,0)</f>
        <v>-11.71585955242211</v>
      </c>
      <c r="AA17" s="30">
        <f>SUM(AA6:AA16)</f>
        <v>-270946360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2252576</v>
      </c>
      <c r="D33" s="18"/>
      <c r="E33" s="19">
        <v>786</v>
      </c>
      <c r="F33" s="20"/>
      <c r="G33" s="20">
        <v>2082721</v>
      </c>
      <c r="H33" s="36">
        <v>-1279</v>
      </c>
      <c r="I33" s="36">
        <v>-2259313</v>
      </c>
      <c r="J33" s="36">
        <v>-177871</v>
      </c>
      <c r="K33" s="20">
        <v>2265752</v>
      </c>
      <c r="L33" s="20">
        <v>1900</v>
      </c>
      <c r="M33" s="20">
        <v>-7473</v>
      </c>
      <c r="N33" s="20">
        <v>2260179</v>
      </c>
      <c r="O33" s="36">
        <v>-2366</v>
      </c>
      <c r="P33" s="36">
        <v>-19581</v>
      </c>
      <c r="Q33" s="36">
        <v>28219</v>
      </c>
      <c r="R33" s="20">
        <v>6272</v>
      </c>
      <c r="S33" s="20">
        <v>-16327</v>
      </c>
      <c r="T33" s="20"/>
      <c r="U33" s="20">
        <v>-2257042</v>
      </c>
      <c r="V33" s="36">
        <v>-2273369</v>
      </c>
      <c r="W33" s="36">
        <v>-184789</v>
      </c>
      <c r="X33" s="36">
        <v>786</v>
      </c>
      <c r="Y33" s="20">
        <v>-185575</v>
      </c>
      <c r="Z33" s="21">
        <v>-23610.05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2252576</v>
      </c>
      <c r="D36" s="26">
        <f>SUM(D31:D35)</f>
        <v>0</v>
      </c>
      <c r="E36" s="27">
        <f t="shared" si="2"/>
        <v>786</v>
      </c>
      <c r="F36" s="28">
        <f t="shared" si="2"/>
        <v>0</v>
      </c>
      <c r="G36" s="28">
        <f t="shared" si="2"/>
        <v>2082721</v>
      </c>
      <c r="H36" s="28">
        <f t="shared" si="2"/>
        <v>-1279</v>
      </c>
      <c r="I36" s="28">
        <f t="shared" si="2"/>
        <v>-2259313</v>
      </c>
      <c r="J36" s="28">
        <f t="shared" si="2"/>
        <v>-177871</v>
      </c>
      <c r="K36" s="28">
        <f t="shared" si="2"/>
        <v>2265752</v>
      </c>
      <c r="L36" s="28">
        <f t="shared" si="2"/>
        <v>1900</v>
      </c>
      <c r="M36" s="28">
        <f t="shared" si="2"/>
        <v>-7473</v>
      </c>
      <c r="N36" s="28">
        <f t="shared" si="2"/>
        <v>2260179</v>
      </c>
      <c r="O36" s="28">
        <f t="shared" si="2"/>
        <v>-2366</v>
      </c>
      <c r="P36" s="28">
        <f t="shared" si="2"/>
        <v>-19581</v>
      </c>
      <c r="Q36" s="28">
        <f t="shared" si="2"/>
        <v>28219</v>
      </c>
      <c r="R36" s="28">
        <f t="shared" si="2"/>
        <v>6272</v>
      </c>
      <c r="S36" s="28">
        <f t="shared" si="2"/>
        <v>-16327</v>
      </c>
      <c r="T36" s="28">
        <f t="shared" si="2"/>
        <v>0</v>
      </c>
      <c r="U36" s="28">
        <f t="shared" si="2"/>
        <v>-2257042</v>
      </c>
      <c r="V36" s="28">
        <f t="shared" si="2"/>
        <v>-2273369</v>
      </c>
      <c r="W36" s="28">
        <f t="shared" si="2"/>
        <v>-184789</v>
      </c>
      <c r="X36" s="28">
        <f t="shared" si="2"/>
        <v>786</v>
      </c>
      <c r="Y36" s="28">
        <f t="shared" si="2"/>
        <v>-185575</v>
      </c>
      <c r="Z36" s="29">
        <f>+IF(X36&lt;&gt;0,+(Y36/X36)*100,0)</f>
        <v>-23610.050890585244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-251999128</v>
      </c>
      <c r="D38" s="32">
        <f>+D17+D27+D36</f>
        <v>0</v>
      </c>
      <c r="E38" s="33">
        <f t="shared" si="3"/>
        <v>-302907420</v>
      </c>
      <c r="F38" s="2">
        <f t="shared" si="3"/>
        <v>-270946360</v>
      </c>
      <c r="G38" s="2">
        <f t="shared" si="3"/>
        <v>-5441134</v>
      </c>
      <c r="H38" s="2">
        <f t="shared" si="3"/>
        <v>-9615353</v>
      </c>
      <c r="I38" s="2">
        <f t="shared" si="3"/>
        <v>-19967888</v>
      </c>
      <c r="J38" s="2">
        <f t="shared" si="3"/>
        <v>-35024375</v>
      </c>
      <c r="K38" s="2">
        <f t="shared" si="3"/>
        <v>-33429350</v>
      </c>
      <c r="L38" s="2">
        <f t="shared" si="3"/>
        <v>-30182396</v>
      </c>
      <c r="M38" s="2">
        <f t="shared" si="3"/>
        <v>-21690229</v>
      </c>
      <c r="N38" s="2">
        <f t="shared" si="3"/>
        <v>-85301975</v>
      </c>
      <c r="O38" s="2">
        <f t="shared" si="3"/>
        <v>-24504529</v>
      </c>
      <c r="P38" s="2">
        <f t="shared" si="3"/>
        <v>-10752772</v>
      </c>
      <c r="Q38" s="2">
        <f t="shared" si="3"/>
        <v>-33264052</v>
      </c>
      <c r="R38" s="2">
        <f t="shared" si="3"/>
        <v>-68521353</v>
      </c>
      <c r="S38" s="2">
        <f t="shared" si="3"/>
        <v>-7891373</v>
      </c>
      <c r="T38" s="2">
        <f t="shared" si="3"/>
        <v>-30990566</v>
      </c>
      <c r="U38" s="2">
        <f t="shared" si="3"/>
        <v>-11657812</v>
      </c>
      <c r="V38" s="2">
        <f t="shared" si="3"/>
        <v>-50539751</v>
      </c>
      <c r="W38" s="2">
        <f t="shared" si="3"/>
        <v>-239387454</v>
      </c>
      <c r="X38" s="2">
        <f t="shared" si="3"/>
        <v>-270945574</v>
      </c>
      <c r="Y38" s="2">
        <f t="shared" si="3"/>
        <v>31558120</v>
      </c>
      <c r="Z38" s="34">
        <f>+IF(X38&lt;&gt;0,+(Y38/X38)*100,0)</f>
        <v>-11.647401924343669</v>
      </c>
      <c r="AA38" s="35">
        <f>+AA17+AA27+AA36</f>
        <v>-270946360</v>
      </c>
    </row>
    <row r="39" spans="1:27" ht="12.75">
      <c r="A39" s="23" t="s">
        <v>59</v>
      </c>
      <c r="B39" s="17"/>
      <c r="C39" s="32">
        <v>10920602</v>
      </c>
      <c r="D39" s="32"/>
      <c r="E39" s="33">
        <v>-73073167</v>
      </c>
      <c r="F39" s="2">
        <v>-73073167</v>
      </c>
      <c r="G39" s="2">
        <v>1913928</v>
      </c>
      <c r="H39" s="2">
        <f>+G40+H60</f>
        <v>3990358</v>
      </c>
      <c r="I39" s="2">
        <f>+H40+I60</f>
        <v>-5624995</v>
      </c>
      <c r="J39" s="2">
        <f>+G39</f>
        <v>1913928</v>
      </c>
      <c r="K39" s="2">
        <f>+I40+K60</f>
        <v>-18075319</v>
      </c>
      <c r="L39" s="2">
        <f>+K40+L60</f>
        <v>-43985197</v>
      </c>
      <c r="M39" s="2">
        <f>+L40+M60</f>
        <v>-66650029</v>
      </c>
      <c r="N39" s="2">
        <f>+K39</f>
        <v>-18075319</v>
      </c>
      <c r="O39" s="2">
        <f>+M40+O60</f>
        <v>-80820696</v>
      </c>
      <c r="P39" s="2">
        <f>+O40+P60</f>
        <v>-97807661</v>
      </c>
      <c r="Q39" s="2">
        <f>+P40+Q60</f>
        <v>-101040880</v>
      </c>
      <c r="R39" s="2">
        <f>+O39</f>
        <v>-80820696</v>
      </c>
      <c r="S39" s="2">
        <f>+Q40+S60</f>
        <v>-126787368</v>
      </c>
      <c r="T39" s="2">
        <f>+S40+T60</f>
        <v>-127161177</v>
      </c>
      <c r="U39" s="2">
        <f>+T40+U60</f>
        <v>-158151743</v>
      </c>
      <c r="V39" s="2">
        <f>+S39</f>
        <v>-126787368</v>
      </c>
      <c r="W39" s="2">
        <f>+G39</f>
        <v>1913928</v>
      </c>
      <c r="X39" s="2">
        <v>-6089435</v>
      </c>
      <c r="Y39" s="2">
        <f>+W39-X39</f>
        <v>8003363</v>
      </c>
      <c r="Z39" s="34">
        <f>+IF(X39&lt;&gt;0,+(Y39/X39)*100,0)</f>
        <v>-131.43030511040843</v>
      </c>
      <c r="AA39" s="35">
        <v>-73073167</v>
      </c>
    </row>
    <row r="40" spans="1:27" ht="12.75">
      <c r="A40" s="41" t="s">
        <v>61</v>
      </c>
      <c r="B40" s="42" t="s">
        <v>60</v>
      </c>
      <c r="C40" s="43">
        <f>+C38+C39</f>
        <v>-241078526</v>
      </c>
      <c r="D40" s="43">
        <f aca="true" t="shared" si="4" ref="D40:AA40">+D38+D39</f>
        <v>0</v>
      </c>
      <c r="E40" s="44">
        <f t="shared" si="4"/>
        <v>-375980587</v>
      </c>
      <c r="F40" s="45">
        <f t="shared" si="4"/>
        <v>-344019527</v>
      </c>
      <c r="G40" s="45">
        <f t="shared" si="4"/>
        <v>-3527206</v>
      </c>
      <c r="H40" s="45">
        <f t="shared" si="4"/>
        <v>-5624995</v>
      </c>
      <c r="I40" s="45">
        <f t="shared" si="4"/>
        <v>-25592883</v>
      </c>
      <c r="J40" s="45">
        <f>+I40</f>
        <v>-25592883</v>
      </c>
      <c r="K40" s="45">
        <f t="shared" si="4"/>
        <v>-51504669</v>
      </c>
      <c r="L40" s="45">
        <f t="shared" si="4"/>
        <v>-74167593</v>
      </c>
      <c r="M40" s="45">
        <f t="shared" si="4"/>
        <v>-88340258</v>
      </c>
      <c r="N40" s="45">
        <f>+M40</f>
        <v>-88340258</v>
      </c>
      <c r="O40" s="45">
        <f t="shared" si="4"/>
        <v>-105325225</v>
      </c>
      <c r="P40" s="45">
        <f t="shared" si="4"/>
        <v>-108560433</v>
      </c>
      <c r="Q40" s="45">
        <f t="shared" si="4"/>
        <v>-134304932</v>
      </c>
      <c r="R40" s="45">
        <f>+Q40</f>
        <v>-134304932</v>
      </c>
      <c r="S40" s="45">
        <f t="shared" si="4"/>
        <v>-134678741</v>
      </c>
      <c r="T40" s="45">
        <f t="shared" si="4"/>
        <v>-158151743</v>
      </c>
      <c r="U40" s="45">
        <f t="shared" si="4"/>
        <v>-169809555</v>
      </c>
      <c r="V40" s="45">
        <f>+U40</f>
        <v>-169809555</v>
      </c>
      <c r="W40" s="45">
        <f>+V40</f>
        <v>-169809555</v>
      </c>
      <c r="X40" s="45">
        <f t="shared" si="4"/>
        <v>-277035009</v>
      </c>
      <c r="Y40" s="45">
        <f t="shared" si="4"/>
        <v>39561483</v>
      </c>
      <c r="Z40" s="46">
        <f>+IF(X40&lt;&gt;0,+(Y40/X40)*100,0)</f>
        <v>-14.280318990297722</v>
      </c>
      <c r="AA40" s="47">
        <f t="shared" si="4"/>
        <v>-344019527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1913928</v>
      </c>
      <c r="H60">
        <v>7517564</v>
      </c>
      <c r="J60">
        <v>1913928</v>
      </c>
      <c r="K60">
        <v>7517564</v>
      </c>
      <c r="L60">
        <v>7519472</v>
      </c>
      <c r="M60">
        <v>7517564</v>
      </c>
      <c r="N60">
        <v>7517564</v>
      </c>
      <c r="O60">
        <v>7519562</v>
      </c>
      <c r="P60">
        <v>7517564</v>
      </c>
      <c r="Q60">
        <v>7519553</v>
      </c>
      <c r="R60">
        <v>7519562</v>
      </c>
      <c r="S60">
        <v>7517564</v>
      </c>
      <c r="T60">
        <v>7517564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185795634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1139487087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-1205766812</v>
      </c>
      <c r="D14" s="18"/>
      <c r="E14" s="19">
        <v>-1526653178</v>
      </c>
      <c r="F14" s="20">
        <v>-1592966530</v>
      </c>
      <c r="G14" s="20">
        <v>-16296463</v>
      </c>
      <c r="H14" s="20">
        <v>-78174220</v>
      </c>
      <c r="I14" s="20">
        <v>-100939518</v>
      </c>
      <c r="J14" s="20">
        <v>-195410201</v>
      </c>
      <c r="K14" s="20">
        <v>-66687092</v>
      </c>
      <c r="L14" s="20">
        <v>-81787645</v>
      </c>
      <c r="M14" s="20">
        <v>-56111254</v>
      </c>
      <c r="N14" s="20">
        <v>-204585991</v>
      </c>
      <c r="O14" s="20">
        <v>-47660013</v>
      </c>
      <c r="P14" s="20">
        <v>-92331593</v>
      </c>
      <c r="Q14" s="20">
        <v>-182174825</v>
      </c>
      <c r="R14" s="20">
        <v>-322166431</v>
      </c>
      <c r="S14" s="20">
        <v>-49336918</v>
      </c>
      <c r="T14" s="20">
        <v>-64670890</v>
      </c>
      <c r="U14" s="20"/>
      <c r="V14" s="20">
        <v>-114007808</v>
      </c>
      <c r="W14" s="20">
        <v>-836170431</v>
      </c>
      <c r="X14" s="20">
        <v>-1592966530</v>
      </c>
      <c r="Y14" s="20">
        <v>756796099</v>
      </c>
      <c r="Z14" s="21">
        <v>-47.51</v>
      </c>
      <c r="AA14" s="22">
        <v>-1592966530</v>
      </c>
    </row>
    <row r="15" spans="1:27" ht="12.75">
      <c r="A15" s="23" t="s">
        <v>42</v>
      </c>
      <c r="B15" s="17"/>
      <c r="C15" s="18">
        <v>-1818446</v>
      </c>
      <c r="D15" s="18"/>
      <c r="E15" s="19">
        <v>-40000</v>
      </c>
      <c r="F15" s="20">
        <v>-40000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v>-4426</v>
      </c>
      <c r="Q15" s="20"/>
      <c r="R15" s="20">
        <v>-4426</v>
      </c>
      <c r="S15" s="20"/>
      <c r="T15" s="20"/>
      <c r="U15" s="20"/>
      <c r="V15" s="20"/>
      <c r="W15" s="20">
        <v>-4426</v>
      </c>
      <c r="X15" s="20">
        <v>-40000</v>
      </c>
      <c r="Y15" s="20">
        <v>35574</v>
      </c>
      <c r="Z15" s="21">
        <v>-88.94</v>
      </c>
      <c r="AA15" s="22">
        <v>-40000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-1207585258</v>
      </c>
      <c r="D17" s="26">
        <f>SUM(D6:D16)</f>
        <v>0</v>
      </c>
      <c r="E17" s="27">
        <f t="shared" si="0"/>
        <v>-201410457</v>
      </c>
      <c r="F17" s="28">
        <f t="shared" si="0"/>
        <v>-1593006530</v>
      </c>
      <c r="G17" s="28">
        <f t="shared" si="0"/>
        <v>-16296463</v>
      </c>
      <c r="H17" s="28">
        <f t="shared" si="0"/>
        <v>-78174220</v>
      </c>
      <c r="I17" s="28">
        <f t="shared" si="0"/>
        <v>-100939518</v>
      </c>
      <c r="J17" s="28">
        <f t="shared" si="0"/>
        <v>-195410201</v>
      </c>
      <c r="K17" s="28">
        <f t="shared" si="0"/>
        <v>-66687092</v>
      </c>
      <c r="L17" s="28">
        <f t="shared" si="0"/>
        <v>-81787645</v>
      </c>
      <c r="M17" s="28">
        <f t="shared" si="0"/>
        <v>-56111254</v>
      </c>
      <c r="N17" s="28">
        <f t="shared" si="0"/>
        <v>-204585991</v>
      </c>
      <c r="O17" s="28">
        <f t="shared" si="0"/>
        <v>-47660013</v>
      </c>
      <c r="P17" s="28">
        <f t="shared" si="0"/>
        <v>-92336019</v>
      </c>
      <c r="Q17" s="28">
        <f t="shared" si="0"/>
        <v>-182174825</v>
      </c>
      <c r="R17" s="28">
        <f t="shared" si="0"/>
        <v>-322170857</v>
      </c>
      <c r="S17" s="28">
        <f t="shared" si="0"/>
        <v>-49336918</v>
      </c>
      <c r="T17" s="28">
        <f t="shared" si="0"/>
        <v>-64670890</v>
      </c>
      <c r="U17" s="28">
        <f t="shared" si="0"/>
        <v>0</v>
      </c>
      <c r="V17" s="28">
        <f t="shared" si="0"/>
        <v>-114007808</v>
      </c>
      <c r="W17" s="28">
        <f t="shared" si="0"/>
        <v>-836174857</v>
      </c>
      <c r="X17" s="28">
        <f t="shared" si="0"/>
        <v>-1593006530</v>
      </c>
      <c r="Y17" s="28">
        <f t="shared" si="0"/>
        <v>756831673</v>
      </c>
      <c r="Z17" s="29">
        <f>+IF(X17&lt;&gt;0,+(Y17/X17)*100,0)</f>
        <v>-47.50964034026904</v>
      </c>
      <c r="AA17" s="30">
        <f>SUM(AA6:AA16)</f>
        <v>-1593006530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-191735</v>
      </c>
      <c r="D23" s="40"/>
      <c r="E23" s="19">
        <v>184640</v>
      </c>
      <c r="F23" s="20">
        <v>-184639</v>
      </c>
      <c r="G23" s="36">
        <v>8558</v>
      </c>
      <c r="H23" s="36">
        <v>5</v>
      </c>
      <c r="I23" s="36">
        <v>-10620</v>
      </c>
      <c r="J23" s="20">
        <v>-2057</v>
      </c>
      <c r="K23" s="36">
        <v>-456</v>
      </c>
      <c r="L23" s="36">
        <v>-47</v>
      </c>
      <c r="M23" s="20"/>
      <c r="N23" s="36">
        <v>-503</v>
      </c>
      <c r="O23" s="36">
        <v>9579</v>
      </c>
      <c r="P23" s="36">
        <v>-9597</v>
      </c>
      <c r="Q23" s="20">
        <v>-2594</v>
      </c>
      <c r="R23" s="36">
        <v>-2612</v>
      </c>
      <c r="S23" s="36">
        <v>5166</v>
      </c>
      <c r="T23" s="20">
        <v>628</v>
      </c>
      <c r="U23" s="36">
        <v>-622</v>
      </c>
      <c r="V23" s="36">
        <v>5172</v>
      </c>
      <c r="W23" s="36"/>
      <c r="X23" s="20">
        <v>1</v>
      </c>
      <c r="Y23" s="36">
        <v>-1</v>
      </c>
      <c r="Z23" s="37">
        <v>-100</v>
      </c>
      <c r="AA23" s="38">
        <v>-184639</v>
      </c>
    </row>
    <row r="24" spans="1:27" ht="12.75">
      <c r="A24" s="23" t="s">
        <v>49</v>
      </c>
      <c r="B24" s="17"/>
      <c r="C24" s="18">
        <v>-5255946</v>
      </c>
      <c r="D24" s="18"/>
      <c r="E24" s="19">
        <v>1739313</v>
      </c>
      <c r="F24" s="20">
        <v>-1739313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>
        <v>-1739313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-5447681</v>
      </c>
      <c r="D27" s="26">
        <f>SUM(D21:D26)</f>
        <v>0</v>
      </c>
      <c r="E27" s="27">
        <f t="shared" si="1"/>
        <v>1923953</v>
      </c>
      <c r="F27" s="28">
        <f t="shared" si="1"/>
        <v>-1923952</v>
      </c>
      <c r="G27" s="28">
        <f t="shared" si="1"/>
        <v>8558</v>
      </c>
      <c r="H27" s="28">
        <f t="shared" si="1"/>
        <v>5</v>
      </c>
      <c r="I27" s="28">
        <f t="shared" si="1"/>
        <v>-10620</v>
      </c>
      <c r="J27" s="28">
        <f t="shared" si="1"/>
        <v>-2057</v>
      </c>
      <c r="K27" s="28">
        <f t="shared" si="1"/>
        <v>-456</v>
      </c>
      <c r="L27" s="28">
        <f t="shared" si="1"/>
        <v>-47</v>
      </c>
      <c r="M27" s="28">
        <f t="shared" si="1"/>
        <v>0</v>
      </c>
      <c r="N27" s="28">
        <f t="shared" si="1"/>
        <v>-503</v>
      </c>
      <c r="O27" s="28">
        <f t="shared" si="1"/>
        <v>9579</v>
      </c>
      <c r="P27" s="28">
        <f t="shared" si="1"/>
        <v>-9597</v>
      </c>
      <c r="Q27" s="28">
        <f t="shared" si="1"/>
        <v>-2594</v>
      </c>
      <c r="R27" s="28">
        <f t="shared" si="1"/>
        <v>-2612</v>
      </c>
      <c r="S27" s="28">
        <f t="shared" si="1"/>
        <v>5166</v>
      </c>
      <c r="T27" s="28">
        <f t="shared" si="1"/>
        <v>628</v>
      </c>
      <c r="U27" s="28">
        <f t="shared" si="1"/>
        <v>-622</v>
      </c>
      <c r="V27" s="28">
        <f t="shared" si="1"/>
        <v>5172</v>
      </c>
      <c r="W27" s="28">
        <f t="shared" si="1"/>
        <v>0</v>
      </c>
      <c r="X27" s="28">
        <f t="shared" si="1"/>
        <v>1</v>
      </c>
      <c r="Y27" s="28">
        <f t="shared" si="1"/>
        <v>-1</v>
      </c>
      <c r="Z27" s="29">
        <f>+IF(X27&lt;&gt;0,+(Y27/X27)*100,0)</f>
        <v>-100</v>
      </c>
      <c r="AA27" s="30">
        <f>SUM(AA21:AA26)</f>
        <v>-1923952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-2118643</v>
      </c>
      <c r="D33" s="18"/>
      <c r="E33" s="19"/>
      <c r="F33" s="20">
        <v>1</v>
      </c>
      <c r="G33" s="20">
        <v>-6333</v>
      </c>
      <c r="H33" s="36">
        <v>-4791</v>
      </c>
      <c r="I33" s="36">
        <v>21397</v>
      </c>
      <c r="J33" s="36">
        <v>10273</v>
      </c>
      <c r="K33" s="20">
        <v>-522141</v>
      </c>
      <c r="L33" s="20">
        <v>246864</v>
      </c>
      <c r="M33" s="20">
        <v>185091</v>
      </c>
      <c r="N33" s="20">
        <v>-90186</v>
      </c>
      <c r="O33" s="36">
        <v>-223376</v>
      </c>
      <c r="P33" s="36">
        <v>61747</v>
      </c>
      <c r="Q33" s="36">
        <v>209722</v>
      </c>
      <c r="R33" s="20">
        <v>48093</v>
      </c>
      <c r="S33" s="20">
        <v>18677</v>
      </c>
      <c r="T33" s="20">
        <v>-4412</v>
      </c>
      <c r="U33" s="20">
        <v>17555</v>
      </c>
      <c r="V33" s="36">
        <v>31820</v>
      </c>
      <c r="W33" s="36"/>
      <c r="X33" s="36">
        <v>1</v>
      </c>
      <c r="Y33" s="20">
        <v>-1</v>
      </c>
      <c r="Z33" s="21">
        <v>-100</v>
      </c>
      <c r="AA33" s="22">
        <v>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-2118643</v>
      </c>
      <c r="D36" s="26">
        <f>SUM(D31:D35)</f>
        <v>0</v>
      </c>
      <c r="E36" s="27">
        <f t="shared" si="2"/>
        <v>0</v>
      </c>
      <c r="F36" s="28">
        <f t="shared" si="2"/>
        <v>1</v>
      </c>
      <c r="G36" s="28">
        <f t="shared" si="2"/>
        <v>-6333</v>
      </c>
      <c r="H36" s="28">
        <f t="shared" si="2"/>
        <v>-4791</v>
      </c>
      <c r="I36" s="28">
        <f t="shared" si="2"/>
        <v>21397</v>
      </c>
      <c r="J36" s="28">
        <f t="shared" si="2"/>
        <v>10273</v>
      </c>
      <c r="K36" s="28">
        <f t="shared" si="2"/>
        <v>-522141</v>
      </c>
      <c r="L36" s="28">
        <f t="shared" si="2"/>
        <v>246864</v>
      </c>
      <c r="M36" s="28">
        <f t="shared" si="2"/>
        <v>185091</v>
      </c>
      <c r="N36" s="28">
        <f t="shared" si="2"/>
        <v>-90186</v>
      </c>
      <c r="O36" s="28">
        <f t="shared" si="2"/>
        <v>-223376</v>
      </c>
      <c r="P36" s="28">
        <f t="shared" si="2"/>
        <v>61747</v>
      </c>
      <c r="Q36" s="28">
        <f t="shared" si="2"/>
        <v>209722</v>
      </c>
      <c r="R36" s="28">
        <f t="shared" si="2"/>
        <v>48093</v>
      </c>
      <c r="S36" s="28">
        <f t="shared" si="2"/>
        <v>18677</v>
      </c>
      <c r="T36" s="28">
        <f t="shared" si="2"/>
        <v>-4412</v>
      </c>
      <c r="U36" s="28">
        <f t="shared" si="2"/>
        <v>17555</v>
      </c>
      <c r="V36" s="28">
        <f t="shared" si="2"/>
        <v>31820</v>
      </c>
      <c r="W36" s="28">
        <f t="shared" si="2"/>
        <v>0</v>
      </c>
      <c r="X36" s="28">
        <f t="shared" si="2"/>
        <v>1</v>
      </c>
      <c r="Y36" s="28">
        <f t="shared" si="2"/>
        <v>-1</v>
      </c>
      <c r="Z36" s="29">
        <f>+IF(X36&lt;&gt;0,+(Y36/X36)*100,0)</f>
        <v>-100</v>
      </c>
      <c r="AA36" s="30">
        <f>SUM(AA31:AA35)</f>
        <v>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-1215151582</v>
      </c>
      <c r="D38" s="32">
        <f>+D17+D27+D36</f>
        <v>0</v>
      </c>
      <c r="E38" s="33">
        <f t="shared" si="3"/>
        <v>-199486504</v>
      </c>
      <c r="F38" s="2">
        <f t="shared" si="3"/>
        <v>-1594930481</v>
      </c>
      <c r="G38" s="2">
        <f t="shared" si="3"/>
        <v>-16294238</v>
      </c>
      <c r="H38" s="2">
        <f t="shared" si="3"/>
        <v>-78179006</v>
      </c>
      <c r="I38" s="2">
        <f t="shared" si="3"/>
        <v>-100928741</v>
      </c>
      <c r="J38" s="2">
        <f t="shared" si="3"/>
        <v>-195401985</v>
      </c>
      <c r="K38" s="2">
        <f t="shared" si="3"/>
        <v>-67209689</v>
      </c>
      <c r="L38" s="2">
        <f t="shared" si="3"/>
        <v>-81540828</v>
      </c>
      <c r="M38" s="2">
        <f t="shared" si="3"/>
        <v>-55926163</v>
      </c>
      <c r="N38" s="2">
        <f t="shared" si="3"/>
        <v>-204676680</v>
      </c>
      <c r="O38" s="2">
        <f t="shared" si="3"/>
        <v>-47873810</v>
      </c>
      <c r="P38" s="2">
        <f t="shared" si="3"/>
        <v>-92283869</v>
      </c>
      <c r="Q38" s="2">
        <f t="shared" si="3"/>
        <v>-181967697</v>
      </c>
      <c r="R38" s="2">
        <f t="shared" si="3"/>
        <v>-322125376</v>
      </c>
      <c r="S38" s="2">
        <f t="shared" si="3"/>
        <v>-49313075</v>
      </c>
      <c r="T38" s="2">
        <f t="shared" si="3"/>
        <v>-64674674</v>
      </c>
      <c r="U38" s="2">
        <f t="shared" si="3"/>
        <v>16933</v>
      </c>
      <c r="V38" s="2">
        <f t="shared" si="3"/>
        <v>-113970816</v>
      </c>
      <c r="W38" s="2">
        <f t="shared" si="3"/>
        <v>-836174857</v>
      </c>
      <c r="X38" s="2">
        <f t="shared" si="3"/>
        <v>-1593006528</v>
      </c>
      <c r="Y38" s="2">
        <f t="shared" si="3"/>
        <v>756831671</v>
      </c>
      <c r="Z38" s="34">
        <f>+IF(X38&lt;&gt;0,+(Y38/X38)*100,0)</f>
        <v>-47.509640274368046</v>
      </c>
      <c r="AA38" s="35">
        <f>+AA17+AA27+AA36</f>
        <v>-1594930481</v>
      </c>
    </row>
    <row r="39" spans="1:27" ht="12.75">
      <c r="A39" s="23" t="s">
        <v>59</v>
      </c>
      <c r="B39" s="17"/>
      <c r="C39" s="32">
        <v>236135868</v>
      </c>
      <c r="D39" s="32"/>
      <c r="E39" s="33">
        <v>215131105</v>
      </c>
      <c r="F39" s="2">
        <v>236135863</v>
      </c>
      <c r="G39" s="2"/>
      <c r="H39" s="2">
        <f>+G40+H60</f>
        <v>-16138658</v>
      </c>
      <c r="I39" s="2">
        <f>+H40+I60</f>
        <v>-94292769</v>
      </c>
      <c r="J39" s="2">
        <f>+G39</f>
        <v>0</v>
      </c>
      <c r="K39" s="2">
        <f>+I40+K60</f>
        <v>-195214610</v>
      </c>
      <c r="L39" s="2">
        <f>+K40+L60</f>
        <v>-262400096</v>
      </c>
      <c r="M39" s="2">
        <f>+L40+M60</f>
        <v>-343939654</v>
      </c>
      <c r="N39" s="2">
        <f>+K39</f>
        <v>-195214610</v>
      </c>
      <c r="O39" s="2">
        <f>+M40+O60</f>
        <v>-399840683</v>
      </c>
      <c r="P39" s="2">
        <f>+O40+P60</f>
        <v>-447988578</v>
      </c>
      <c r="Q39" s="2">
        <f>+P40+Q60</f>
        <v>-540281581</v>
      </c>
      <c r="R39" s="2">
        <f>+O39</f>
        <v>-399840683</v>
      </c>
      <c r="S39" s="2">
        <f>+Q40+S60</f>
        <v>-722249453</v>
      </c>
      <c r="T39" s="2">
        <f>+S40+T60</f>
        <v>-771238858</v>
      </c>
      <c r="U39" s="2">
        <f>+T40+U60</f>
        <v>-835913532</v>
      </c>
      <c r="V39" s="2">
        <f>+S39</f>
        <v>-722249453</v>
      </c>
      <c r="W39" s="2">
        <f>+G39</f>
        <v>0</v>
      </c>
      <c r="X39" s="2">
        <v>236135863</v>
      </c>
      <c r="Y39" s="2">
        <f>+W39-X39</f>
        <v>-236135863</v>
      </c>
      <c r="Z39" s="34">
        <f>+IF(X39&lt;&gt;0,+(Y39/X39)*100,0)</f>
        <v>-100</v>
      </c>
      <c r="AA39" s="35">
        <v>236135863</v>
      </c>
    </row>
    <row r="40" spans="1:27" ht="12.75">
      <c r="A40" s="41" t="s">
        <v>61</v>
      </c>
      <c r="B40" s="42" t="s">
        <v>60</v>
      </c>
      <c r="C40" s="43">
        <f>+C38+C39</f>
        <v>-979015714</v>
      </c>
      <c r="D40" s="43">
        <f aca="true" t="shared" si="4" ref="D40:AA40">+D38+D39</f>
        <v>0</v>
      </c>
      <c r="E40" s="44">
        <f t="shared" si="4"/>
        <v>15644601</v>
      </c>
      <c r="F40" s="45">
        <f t="shared" si="4"/>
        <v>-1358794618</v>
      </c>
      <c r="G40" s="45">
        <f t="shared" si="4"/>
        <v>-16294238</v>
      </c>
      <c r="H40" s="45">
        <f t="shared" si="4"/>
        <v>-94317664</v>
      </c>
      <c r="I40" s="45">
        <f t="shared" si="4"/>
        <v>-195221510</v>
      </c>
      <c r="J40" s="45">
        <f>+I40</f>
        <v>-195221510</v>
      </c>
      <c r="K40" s="45">
        <f t="shared" si="4"/>
        <v>-262424299</v>
      </c>
      <c r="L40" s="45">
        <f t="shared" si="4"/>
        <v>-343940924</v>
      </c>
      <c r="M40" s="45">
        <f t="shared" si="4"/>
        <v>-399865817</v>
      </c>
      <c r="N40" s="45">
        <f>+M40</f>
        <v>-399865817</v>
      </c>
      <c r="O40" s="45">
        <f t="shared" si="4"/>
        <v>-447714493</v>
      </c>
      <c r="P40" s="45">
        <f t="shared" si="4"/>
        <v>-540272447</v>
      </c>
      <c r="Q40" s="45">
        <f t="shared" si="4"/>
        <v>-722249278</v>
      </c>
      <c r="R40" s="45">
        <f>+Q40</f>
        <v>-722249278</v>
      </c>
      <c r="S40" s="45">
        <f t="shared" si="4"/>
        <v>-771562528</v>
      </c>
      <c r="T40" s="45">
        <f t="shared" si="4"/>
        <v>-835913532</v>
      </c>
      <c r="U40" s="45">
        <f t="shared" si="4"/>
        <v>-835896599</v>
      </c>
      <c r="V40" s="45">
        <f>+U40</f>
        <v>-835896599</v>
      </c>
      <c r="W40" s="45">
        <f>+V40</f>
        <v>-835896599</v>
      </c>
      <c r="X40" s="45">
        <f t="shared" si="4"/>
        <v>-1356870665</v>
      </c>
      <c r="Y40" s="45">
        <f t="shared" si="4"/>
        <v>520695808</v>
      </c>
      <c r="Z40" s="46">
        <f>+IF(X40&lt;&gt;0,+(Y40/X40)*100,0)</f>
        <v>-38.37475607890749</v>
      </c>
      <c r="AA40" s="47">
        <f t="shared" si="4"/>
        <v>-1358794618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8:20" ht="12.75" hidden="1">
      <c r="H60">
        <v>155580</v>
      </c>
      <c r="I60">
        <v>24895</v>
      </c>
      <c r="K60">
        <v>6900</v>
      </c>
      <c r="L60">
        <v>24203</v>
      </c>
      <c r="M60">
        <v>1270</v>
      </c>
      <c r="N60">
        <v>6900</v>
      </c>
      <c r="O60">
        <v>25134</v>
      </c>
      <c r="P60">
        <v>-274085</v>
      </c>
      <c r="Q60">
        <v>-9134</v>
      </c>
      <c r="R60">
        <v>25134</v>
      </c>
      <c r="S60">
        <v>-175</v>
      </c>
      <c r="T60">
        <v>323670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-156573137</v>
      </c>
      <c r="D14" s="18"/>
      <c r="E14" s="19">
        <v>-185322969</v>
      </c>
      <c r="F14" s="20">
        <v>-183967688</v>
      </c>
      <c r="G14" s="20">
        <v>-9973370</v>
      </c>
      <c r="H14" s="20">
        <v>-10600669</v>
      </c>
      <c r="I14" s="20">
        <v>-15241396</v>
      </c>
      <c r="J14" s="20">
        <v>-35815435</v>
      </c>
      <c r="K14" s="20">
        <v>-15183706</v>
      </c>
      <c r="L14" s="20">
        <v>-11672619</v>
      </c>
      <c r="M14" s="20">
        <v>-14474564</v>
      </c>
      <c r="N14" s="20">
        <v>-41330889</v>
      </c>
      <c r="O14" s="20">
        <v>-12112121</v>
      </c>
      <c r="P14" s="20">
        <v>-10087189</v>
      </c>
      <c r="Q14" s="20">
        <v>-13796585</v>
      </c>
      <c r="R14" s="20">
        <v>-35995895</v>
      </c>
      <c r="S14" s="20">
        <v>-12912521</v>
      </c>
      <c r="T14" s="20">
        <v>-11071196</v>
      </c>
      <c r="U14" s="20">
        <v>-12918098</v>
      </c>
      <c r="V14" s="20">
        <v>-36901815</v>
      </c>
      <c r="W14" s="20">
        <v>-150044034</v>
      </c>
      <c r="X14" s="20">
        <v>-183967688</v>
      </c>
      <c r="Y14" s="20">
        <v>33923654</v>
      </c>
      <c r="Z14" s="21">
        <v>-18.44</v>
      </c>
      <c r="AA14" s="22">
        <v>-183967688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-4207011</v>
      </c>
      <c r="D16" s="18"/>
      <c r="E16" s="19">
        <v>-5749000</v>
      </c>
      <c r="F16" s="20">
        <v>-8944000</v>
      </c>
      <c r="G16" s="20">
        <v>-15600</v>
      </c>
      <c r="H16" s="20">
        <v>-73078</v>
      </c>
      <c r="I16" s="20">
        <v>-78117</v>
      </c>
      <c r="J16" s="20">
        <v>-166795</v>
      </c>
      <c r="K16" s="20">
        <v>-329046</v>
      </c>
      <c r="L16" s="20">
        <v>-786279</v>
      </c>
      <c r="M16" s="20">
        <v>-609969</v>
      </c>
      <c r="N16" s="20">
        <v>-1725294</v>
      </c>
      <c r="O16" s="20">
        <v>-238842</v>
      </c>
      <c r="P16" s="20">
        <v>-3247422</v>
      </c>
      <c r="Q16" s="20">
        <v>-178965</v>
      </c>
      <c r="R16" s="20">
        <v>-3665229</v>
      </c>
      <c r="S16" s="20">
        <v>-117471</v>
      </c>
      <c r="T16" s="20">
        <v>-223695</v>
      </c>
      <c r="U16" s="20">
        <v>-976694</v>
      </c>
      <c r="V16" s="20">
        <v>-1317860</v>
      </c>
      <c r="W16" s="20">
        <v>-6875178</v>
      </c>
      <c r="X16" s="20">
        <v>-8944000</v>
      </c>
      <c r="Y16" s="20">
        <v>2068822</v>
      </c>
      <c r="Z16" s="21">
        <v>-23.13</v>
      </c>
      <c r="AA16" s="22">
        <v>-8944000</v>
      </c>
    </row>
    <row r="17" spans="1:27" ht="12.75">
      <c r="A17" s="24" t="s">
        <v>44</v>
      </c>
      <c r="B17" s="25"/>
      <c r="C17" s="26">
        <f aca="true" t="shared" si="0" ref="C17:Y17">SUM(C6:C16)</f>
        <v>-160780148</v>
      </c>
      <c r="D17" s="26">
        <f>SUM(D6:D16)</f>
        <v>0</v>
      </c>
      <c r="E17" s="27">
        <f t="shared" si="0"/>
        <v>-191071969</v>
      </c>
      <c r="F17" s="28">
        <f t="shared" si="0"/>
        <v>-192911688</v>
      </c>
      <c r="G17" s="28">
        <f t="shared" si="0"/>
        <v>-9988970</v>
      </c>
      <c r="H17" s="28">
        <f t="shared" si="0"/>
        <v>-10673747</v>
      </c>
      <c r="I17" s="28">
        <f t="shared" si="0"/>
        <v>-15319513</v>
      </c>
      <c r="J17" s="28">
        <f t="shared" si="0"/>
        <v>-35982230</v>
      </c>
      <c r="K17" s="28">
        <f t="shared" si="0"/>
        <v>-15512752</v>
      </c>
      <c r="L17" s="28">
        <f t="shared" si="0"/>
        <v>-12458898</v>
      </c>
      <c r="M17" s="28">
        <f t="shared" si="0"/>
        <v>-15084533</v>
      </c>
      <c r="N17" s="28">
        <f t="shared" si="0"/>
        <v>-43056183</v>
      </c>
      <c r="O17" s="28">
        <f t="shared" si="0"/>
        <v>-12350963</v>
      </c>
      <c r="P17" s="28">
        <f t="shared" si="0"/>
        <v>-13334611</v>
      </c>
      <c r="Q17" s="28">
        <f t="shared" si="0"/>
        <v>-13975550</v>
      </c>
      <c r="R17" s="28">
        <f t="shared" si="0"/>
        <v>-39661124</v>
      </c>
      <c r="S17" s="28">
        <f t="shared" si="0"/>
        <v>-13029992</v>
      </c>
      <c r="T17" s="28">
        <f t="shared" si="0"/>
        <v>-11294891</v>
      </c>
      <c r="U17" s="28">
        <f t="shared" si="0"/>
        <v>-13894792</v>
      </c>
      <c r="V17" s="28">
        <f t="shared" si="0"/>
        <v>-38219675</v>
      </c>
      <c r="W17" s="28">
        <f t="shared" si="0"/>
        <v>-156919212</v>
      </c>
      <c r="X17" s="28">
        <f t="shared" si="0"/>
        <v>-192911688</v>
      </c>
      <c r="Y17" s="28">
        <f t="shared" si="0"/>
        <v>35992476</v>
      </c>
      <c r="Z17" s="29">
        <f>+IF(X17&lt;&gt;0,+(Y17/X17)*100,0)</f>
        <v>-18.657488498053056</v>
      </c>
      <c r="AA17" s="30">
        <f>SUM(AA6:AA16)</f>
        <v>-192911688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-62977</v>
      </c>
      <c r="D24" s="18"/>
      <c r="E24" s="19">
        <v>-62857</v>
      </c>
      <c r="F24" s="20"/>
      <c r="G24" s="20">
        <v>5118</v>
      </c>
      <c r="H24" s="20">
        <v>120</v>
      </c>
      <c r="I24" s="20"/>
      <c r="J24" s="20">
        <v>5238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5238</v>
      </c>
      <c r="X24" s="20">
        <v>-62857</v>
      </c>
      <c r="Y24" s="20">
        <v>68095</v>
      </c>
      <c r="Z24" s="21">
        <v>-108.33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-62977</v>
      </c>
      <c r="D27" s="26">
        <f>SUM(D21:D26)</f>
        <v>0</v>
      </c>
      <c r="E27" s="27">
        <f t="shared" si="1"/>
        <v>-62857</v>
      </c>
      <c r="F27" s="28">
        <f t="shared" si="1"/>
        <v>0</v>
      </c>
      <c r="G27" s="28">
        <f t="shared" si="1"/>
        <v>5118</v>
      </c>
      <c r="H27" s="28">
        <f t="shared" si="1"/>
        <v>120</v>
      </c>
      <c r="I27" s="28">
        <f t="shared" si="1"/>
        <v>0</v>
      </c>
      <c r="J27" s="28">
        <f t="shared" si="1"/>
        <v>5238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5238</v>
      </c>
      <c r="X27" s="28">
        <f t="shared" si="1"/>
        <v>-62857</v>
      </c>
      <c r="Y27" s="28">
        <f t="shared" si="1"/>
        <v>68095</v>
      </c>
      <c r="Z27" s="29">
        <f>+IF(X27&lt;&gt;0,+(Y27/X27)*100,0)</f>
        <v>-108.33320075727444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-160843125</v>
      </c>
      <c r="D38" s="32">
        <f>+D17+D27+D36</f>
        <v>0</v>
      </c>
      <c r="E38" s="33">
        <f t="shared" si="3"/>
        <v>-191134826</v>
      </c>
      <c r="F38" s="2">
        <f t="shared" si="3"/>
        <v>-192911688</v>
      </c>
      <c r="G38" s="2">
        <f t="shared" si="3"/>
        <v>-9983852</v>
      </c>
      <c r="H38" s="2">
        <f t="shared" si="3"/>
        <v>-10673627</v>
      </c>
      <c r="I38" s="2">
        <f t="shared" si="3"/>
        <v>-15319513</v>
      </c>
      <c r="J38" s="2">
        <f t="shared" si="3"/>
        <v>-35976992</v>
      </c>
      <c r="K38" s="2">
        <f t="shared" si="3"/>
        <v>-15512752</v>
      </c>
      <c r="L38" s="2">
        <f t="shared" si="3"/>
        <v>-12458898</v>
      </c>
      <c r="M38" s="2">
        <f t="shared" si="3"/>
        <v>-15084533</v>
      </c>
      <c r="N38" s="2">
        <f t="shared" si="3"/>
        <v>-43056183</v>
      </c>
      <c r="O38" s="2">
        <f t="shared" si="3"/>
        <v>-12350963</v>
      </c>
      <c r="P38" s="2">
        <f t="shared" si="3"/>
        <v>-13334611</v>
      </c>
      <c r="Q38" s="2">
        <f t="shared" si="3"/>
        <v>-13975550</v>
      </c>
      <c r="R38" s="2">
        <f t="shared" si="3"/>
        <v>-39661124</v>
      </c>
      <c r="S38" s="2">
        <f t="shared" si="3"/>
        <v>-13029992</v>
      </c>
      <c r="T38" s="2">
        <f t="shared" si="3"/>
        <v>-11294891</v>
      </c>
      <c r="U38" s="2">
        <f t="shared" si="3"/>
        <v>-13894792</v>
      </c>
      <c r="V38" s="2">
        <f t="shared" si="3"/>
        <v>-38219675</v>
      </c>
      <c r="W38" s="2">
        <f t="shared" si="3"/>
        <v>-156913974</v>
      </c>
      <c r="X38" s="2">
        <f t="shared" si="3"/>
        <v>-192974545</v>
      </c>
      <c r="Y38" s="2">
        <f t="shared" si="3"/>
        <v>36060571</v>
      </c>
      <c r="Z38" s="34">
        <f>+IF(X38&lt;&gt;0,+(Y38/X38)*100,0)</f>
        <v>-18.686698289663024</v>
      </c>
      <c r="AA38" s="35">
        <f>+AA17+AA27+AA36</f>
        <v>-192911688</v>
      </c>
    </row>
    <row r="39" spans="1:27" ht="12.75">
      <c r="A39" s="23" t="s">
        <v>59</v>
      </c>
      <c r="B39" s="17"/>
      <c r="C39" s="32">
        <v>9761418</v>
      </c>
      <c r="D39" s="32"/>
      <c r="E39" s="33">
        <v>13745146</v>
      </c>
      <c r="F39" s="2">
        <v>13745146</v>
      </c>
      <c r="G39" s="2">
        <v>33417321</v>
      </c>
      <c r="H39" s="2">
        <f>+G40+H60</f>
        <v>23433469</v>
      </c>
      <c r="I39" s="2">
        <f>+H40+I60</f>
        <v>12759842</v>
      </c>
      <c r="J39" s="2">
        <f>+G39</f>
        <v>33417321</v>
      </c>
      <c r="K39" s="2">
        <f>+I40+K60</f>
        <v>-2559671</v>
      </c>
      <c r="L39" s="2">
        <f>+K40+L60</f>
        <v>-18072423</v>
      </c>
      <c r="M39" s="2">
        <f>+L40+M60</f>
        <v>-30531321</v>
      </c>
      <c r="N39" s="2">
        <f>+K39</f>
        <v>-2559671</v>
      </c>
      <c r="O39" s="2">
        <f>+M40+O60</f>
        <v>-45615854</v>
      </c>
      <c r="P39" s="2">
        <f>+O40+P60</f>
        <v>-57966817</v>
      </c>
      <c r="Q39" s="2">
        <f>+P40+Q60</f>
        <v>-71301428</v>
      </c>
      <c r="R39" s="2">
        <f>+O39</f>
        <v>-45615854</v>
      </c>
      <c r="S39" s="2">
        <f>+Q40+S60</f>
        <v>-85276978</v>
      </c>
      <c r="T39" s="2">
        <f>+S40+T60</f>
        <v>-98306970</v>
      </c>
      <c r="U39" s="2">
        <f>+T40+U60</f>
        <v>-109601861</v>
      </c>
      <c r="V39" s="2">
        <f>+S39</f>
        <v>-85276978</v>
      </c>
      <c r="W39" s="2">
        <f>+G39</f>
        <v>33417321</v>
      </c>
      <c r="X39" s="2">
        <v>1145428</v>
      </c>
      <c r="Y39" s="2">
        <f>+W39-X39</f>
        <v>32271893</v>
      </c>
      <c r="Z39" s="34">
        <f>+IF(X39&lt;&gt;0,+(Y39/X39)*100,0)</f>
        <v>2817.4527774770654</v>
      </c>
      <c r="AA39" s="35">
        <v>13745146</v>
      </c>
    </row>
    <row r="40" spans="1:27" ht="12.75">
      <c r="A40" s="41" t="s">
        <v>61</v>
      </c>
      <c r="B40" s="42" t="s">
        <v>60</v>
      </c>
      <c r="C40" s="43">
        <f>+C38+C39</f>
        <v>-151081707</v>
      </c>
      <c r="D40" s="43">
        <f aca="true" t="shared" si="4" ref="D40:AA40">+D38+D39</f>
        <v>0</v>
      </c>
      <c r="E40" s="44">
        <f t="shared" si="4"/>
        <v>-177389680</v>
      </c>
      <c r="F40" s="45">
        <f t="shared" si="4"/>
        <v>-179166542</v>
      </c>
      <c r="G40" s="45">
        <f t="shared" si="4"/>
        <v>23433469</v>
      </c>
      <c r="H40" s="45">
        <f t="shared" si="4"/>
        <v>12759842</v>
      </c>
      <c r="I40" s="45">
        <f t="shared" si="4"/>
        <v>-2559671</v>
      </c>
      <c r="J40" s="45">
        <f>+I40</f>
        <v>-2559671</v>
      </c>
      <c r="K40" s="45">
        <f t="shared" si="4"/>
        <v>-18072423</v>
      </c>
      <c r="L40" s="45">
        <f t="shared" si="4"/>
        <v>-30531321</v>
      </c>
      <c r="M40" s="45">
        <f t="shared" si="4"/>
        <v>-45615854</v>
      </c>
      <c r="N40" s="45">
        <f>+M40</f>
        <v>-45615854</v>
      </c>
      <c r="O40" s="45">
        <f t="shared" si="4"/>
        <v>-57966817</v>
      </c>
      <c r="P40" s="45">
        <f t="shared" si="4"/>
        <v>-71301428</v>
      </c>
      <c r="Q40" s="45">
        <f t="shared" si="4"/>
        <v>-85276978</v>
      </c>
      <c r="R40" s="45">
        <f>+Q40</f>
        <v>-85276978</v>
      </c>
      <c r="S40" s="45">
        <f t="shared" si="4"/>
        <v>-98306970</v>
      </c>
      <c r="T40" s="45">
        <f t="shared" si="4"/>
        <v>-109601861</v>
      </c>
      <c r="U40" s="45">
        <f t="shared" si="4"/>
        <v>-123496653</v>
      </c>
      <c r="V40" s="45">
        <f>+U40</f>
        <v>-123496653</v>
      </c>
      <c r="W40" s="45">
        <f>+V40</f>
        <v>-123496653</v>
      </c>
      <c r="X40" s="45">
        <f t="shared" si="4"/>
        <v>-191829117</v>
      </c>
      <c r="Y40" s="45">
        <f t="shared" si="4"/>
        <v>68332464</v>
      </c>
      <c r="Z40" s="46">
        <f>+IF(X40&lt;&gt;0,+(Y40/X40)*100,0)</f>
        <v>-35.62152871714465</v>
      </c>
      <c r="AA40" s="47">
        <f t="shared" si="4"/>
        <v>-179166542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33417321</v>
      </c>
      <c r="J60">
        <v>33417321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-1741090334</v>
      </c>
      <c r="D14" s="18"/>
      <c r="E14" s="19">
        <v>-1513736981</v>
      </c>
      <c r="F14" s="20">
        <v>-1487846906</v>
      </c>
      <c r="G14" s="20">
        <v>-4708293</v>
      </c>
      <c r="H14" s="20">
        <v>-121467725</v>
      </c>
      <c r="I14" s="20">
        <v>-109031033</v>
      </c>
      <c r="J14" s="20">
        <v>-235207051</v>
      </c>
      <c r="K14" s="20">
        <v>-98412211</v>
      </c>
      <c r="L14" s="20">
        <v>-121720241</v>
      </c>
      <c r="M14" s="20">
        <v>-175824144</v>
      </c>
      <c r="N14" s="20">
        <v>-395956596</v>
      </c>
      <c r="O14" s="20">
        <v>-122102069</v>
      </c>
      <c r="P14" s="20">
        <v>-101207609</v>
      </c>
      <c r="Q14" s="20">
        <v>-129975297</v>
      </c>
      <c r="R14" s="20">
        <v>-353284975</v>
      </c>
      <c r="S14" s="20">
        <v>-126529572</v>
      </c>
      <c r="T14" s="20">
        <v>-74839905</v>
      </c>
      <c r="U14" s="20">
        <v>-277343143</v>
      </c>
      <c r="V14" s="20">
        <v>-478712620</v>
      </c>
      <c r="W14" s="20">
        <v>-1463161242</v>
      </c>
      <c r="X14" s="20">
        <v>-1487846906</v>
      </c>
      <c r="Y14" s="20">
        <v>24685664</v>
      </c>
      <c r="Z14" s="21">
        <v>-1.66</v>
      </c>
      <c r="AA14" s="22">
        <v>-1487846906</v>
      </c>
    </row>
    <row r="15" spans="1:27" ht="12.75">
      <c r="A15" s="23" t="s">
        <v>42</v>
      </c>
      <c r="B15" s="17"/>
      <c r="C15" s="18">
        <v>-4122874</v>
      </c>
      <c r="D15" s="18"/>
      <c r="E15" s="19">
        <v>-140501000</v>
      </c>
      <c r="F15" s="20">
        <v>-140501000</v>
      </c>
      <c r="G15" s="20"/>
      <c r="H15" s="20"/>
      <c r="I15" s="20"/>
      <c r="J15" s="20"/>
      <c r="K15" s="20">
        <v>-1</v>
      </c>
      <c r="L15" s="20"/>
      <c r="M15" s="20"/>
      <c r="N15" s="20">
        <v>-1</v>
      </c>
      <c r="O15" s="20">
        <v>-2</v>
      </c>
      <c r="P15" s="20"/>
      <c r="Q15" s="20">
        <v>-114533</v>
      </c>
      <c r="R15" s="20">
        <v>-114535</v>
      </c>
      <c r="S15" s="20"/>
      <c r="T15" s="20">
        <v>-4</v>
      </c>
      <c r="U15" s="20"/>
      <c r="V15" s="20">
        <v>-4</v>
      </c>
      <c r="W15" s="20">
        <v>-114540</v>
      </c>
      <c r="X15" s="20">
        <v>-140501000</v>
      </c>
      <c r="Y15" s="20">
        <v>140386460</v>
      </c>
      <c r="Z15" s="21">
        <v>-99.92</v>
      </c>
      <c r="AA15" s="22">
        <v>-140501000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-1745213208</v>
      </c>
      <c r="D17" s="26">
        <f>SUM(D6:D16)</f>
        <v>0</v>
      </c>
      <c r="E17" s="27">
        <f t="shared" si="0"/>
        <v>-1654237981</v>
      </c>
      <c r="F17" s="28">
        <f t="shared" si="0"/>
        <v>-1628347906</v>
      </c>
      <c r="G17" s="28">
        <f t="shared" si="0"/>
        <v>-4708293</v>
      </c>
      <c r="H17" s="28">
        <f t="shared" si="0"/>
        <v>-121467725</v>
      </c>
      <c r="I17" s="28">
        <f t="shared" si="0"/>
        <v>-109031033</v>
      </c>
      <c r="J17" s="28">
        <f t="shared" si="0"/>
        <v>-235207051</v>
      </c>
      <c r="K17" s="28">
        <f t="shared" si="0"/>
        <v>-98412212</v>
      </c>
      <c r="L17" s="28">
        <f t="shared" si="0"/>
        <v>-121720241</v>
      </c>
      <c r="M17" s="28">
        <f t="shared" si="0"/>
        <v>-175824144</v>
      </c>
      <c r="N17" s="28">
        <f t="shared" si="0"/>
        <v>-395956597</v>
      </c>
      <c r="O17" s="28">
        <f t="shared" si="0"/>
        <v>-122102071</v>
      </c>
      <c r="P17" s="28">
        <f t="shared" si="0"/>
        <v>-101207609</v>
      </c>
      <c r="Q17" s="28">
        <f t="shared" si="0"/>
        <v>-130089830</v>
      </c>
      <c r="R17" s="28">
        <f t="shared" si="0"/>
        <v>-353399510</v>
      </c>
      <c r="S17" s="28">
        <f t="shared" si="0"/>
        <v>-126529572</v>
      </c>
      <c r="T17" s="28">
        <f t="shared" si="0"/>
        <v>-74839909</v>
      </c>
      <c r="U17" s="28">
        <f t="shared" si="0"/>
        <v>-277343143</v>
      </c>
      <c r="V17" s="28">
        <f t="shared" si="0"/>
        <v>-478712624</v>
      </c>
      <c r="W17" s="28">
        <f t="shared" si="0"/>
        <v>-1463275782</v>
      </c>
      <c r="X17" s="28">
        <f t="shared" si="0"/>
        <v>-1628347906</v>
      </c>
      <c r="Y17" s="28">
        <f t="shared" si="0"/>
        <v>165072124</v>
      </c>
      <c r="Z17" s="29">
        <f>+IF(X17&lt;&gt;0,+(Y17/X17)*100,0)</f>
        <v>-10.137398979158942</v>
      </c>
      <c r="AA17" s="30">
        <f>SUM(AA6:AA16)</f>
        <v>-1628347906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1213140</v>
      </c>
      <c r="D24" s="18"/>
      <c r="E24" s="19">
        <v>-1256515</v>
      </c>
      <c r="F24" s="20"/>
      <c r="G24" s="20">
        <v>-7846775</v>
      </c>
      <c r="H24" s="20">
        <v>6440104</v>
      </c>
      <c r="I24" s="20">
        <v>8080308</v>
      </c>
      <c r="J24" s="20">
        <v>6673637</v>
      </c>
      <c r="K24" s="20">
        <v>-5606974</v>
      </c>
      <c r="L24" s="20"/>
      <c r="M24" s="20">
        <v>-5663</v>
      </c>
      <c r="N24" s="20">
        <v>-5612637</v>
      </c>
      <c r="O24" s="20">
        <v>-37729</v>
      </c>
      <c r="P24" s="20">
        <v>43392</v>
      </c>
      <c r="Q24" s="20"/>
      <c r="R24" s="20">
        <v>5663</v>
      </c>
      <c r="S24" s="20"/>
      <c r="T24" s="20"/>
      <c r="U24" s="20"/>
      <c r="V24" s="20"/>
      <c r="W24" s="20">
        <v>1066663</v>
      </c>
      <c r="X24" s="20">
        <v>-1256515</v>
      </c>
      <c r="Y24" s="20">
        <v>2323178</v>
      </c>
      <c r="Z24" s="21">
        <v>-184.89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1213140</v>
      </c>
      <c r="D27" s="26">
        <f>SUM(D21:D26)</f>
        <v>0</v>
      </c>
      <c r="E27" s="27">
        <f t="shared" si="1"/>
        <v>-1256515</v>
      </c>
      <c r="F27" s="28">
        <f t="shared" si="1"/>
        <v>0</v>
      </c>
      <c r="G27" s="28">
        <f t="shared" si="1"/>
        <v>-7846775</v>
      </c>
      <c r="H27" s="28">
        <f t="shared" si="1"/>
        <v>6440104</v>
      </c>
      <c r="I27" s="28">
        <f t="shared" si="1"/>
        <v>8080308</v>
      </c>
      <c r="J27" s="28">
        <f t="shared" si="1"/>
        <v>6673637</v>
      </c>
      <c r="K27" s="28">
        <f t="shared" si="1"/>
        <v>-5606974</v>
      </c>
      <c r="L27" s="28">
        <f t="shared" si="1"/>
        <v>0</v>
      </c>
      <c r="M27" s="28">
        <f t="shared" si="1"/>
        <v>-5663</v>
      </c>
      <c r="N27" s="28">
        <f t="shared" si="1"/>
        <v>-5612637</v>
      </c>
      <c r="O27" s="28">
        <f t="shared" si="1"/>
        <v>-37729</v>
      </c>
      <c r="P27" s="28">
        <f t="shared" si="1"/>
        <v>43392</v>
      </c>
      <c r="Q27" s="28">
        <f t="shared" si="1"/>
        <v>0</v>
      </c>
      <c r="R27" s="28">
        <f t="shared" si="1"/>
        <v>5663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1066663</v>
      </c>
      <c r="X27" s="28">
        <f t="shared" si="1"/>
        <v>-1256515</v>
      </c>
      <c r="Y27" s="28">
        <f t="shared" si="1"/>
        <v>2323178</v>
      </c>
      <c r="Z27" s="29">
        <f>+IF(X27&lt;&gt;0,+(Y27/X27)*100,0)</f>
        <v>-184.89059024365008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24860485</v>
      </c>
      <c r="D33" s="18"/>
      <c r="E33" s="19">
        <v>-24808659</v>
      </c>
      <c r="F33" s="20"/>
      <c r="G33" s="20">
        <v>41806134</v>
      </c>
      <c r="H33" s="36">
        <v>-43155794</v>
      </c>
      <c r="I33" s="36">
        <v>16252</v>
      </c>
      <c r="J33" s="36">
        <v>-1333408</v>
      </c>
      <c r="K33" s="20">
        <v>-2793</v>
      </c>
      <c r="L33" s="20">
        <v>-97716</v>
      </c>
      <c r="M33" s="20">
        <v>67869</v>
      </c>
      <c r="N33" s="20">
        <v>-32640</v>
      </c>
      <c r="O33" s="36">
        <v>44376</v>
      </c>
      <c r="P33" s="36">
        <v>88572</v>
      </c>
      <c r="Q33" s="36">
        <v>-138277</v>
      </c>
      <c r="R33" s="20">
        <v>-5329</v>
      </c>
      <c r="S33" s="20">
        <v>42960</v>
      </c>
      <c r="T33" s="20">
        <v>-4920</v>
      </c>
      <c r="U33" s="20">
        <v>-38890</v>
      </c>
      <c r="V33" s="36">
        <v>-850</v>
      </c>
      <c r="W33" s="36">
        <v>-1372227</v>
      </c>
      <c r="X33" s="36">
        <v>-24808659</v>
      </c>
      <c r="Y33" s="20">
        <v>23436432</v>
      </c>
      <c r="Z33" s="21">
        <v>-94.47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24860485</v>
      </c>
      <c r="D36" s="26">
        <f>SUM(D31:D35)</f>
        <v>0</v>
      </c>
      <c r="E36" s="27">
        <f t="shared" si="2"/>
        <v>-24808659</v>
      </c>
      <c r="F36" s="28">
        <f t="shared" si="2"/>
        <v>0</v>
      </c>
      <c r="G36" s="28">
        <f t="shared" si="2"/>
        <v>41806134</v>
      </c>
      <c r="H36" s="28">
        <f t="shared" si="2"/>
        <v>-43155794</v>
      </c>
      <c r="I36" s="28">
        <f t="shared" si="2"/>
        <v>16252</v>
      </c>
      <c r="J36" s="28">
        <f t="shared" si="2"/>
        <v>-1333408</v>
      </c>
      <c r="K36" s="28">
        <f t="shared" si="2"/>
        <v>-2793</v>
      </c>
      <c r="L36" s="28">
        <f t="shared" si="2"/>
        <v>-97716</v>
      </c>
      <c r="M36" s="28">
        <f t="shared" si="2"/>
        <v>67869</v>
      </c>
      <c r="N36" s="28">
        <f t="shared" si="2"/>
        <v>-32640</v>
      </c>
      <c r="O36" s="28">
        <f t="shared" si="2"/>
        <v>44376</v>
      </c>
      <c r="P36" s="28">
        <f t="shared" si="2"/>
        <v>88572</v>
      </c>
      <c r="Q36" s="28">
        <f t="shared" si="2"/>
        <v>-138277</v>
      </c>
      <c r="R36" s="28">
        <f t="shared" si="2"/>
        <v>-5329</v>
      </c>
      <c r="S36" s="28">
        <f t="shared" si="2"/>
        <v>42960</v>
      </c>
      <c r="T36" s="28">
        <f t="shared" si="2"/>
        <v>-4920</v>
      </c>
      <c r="U36" s="28">
        <f t="shared" si="2"/>
        <v>-38890</v>
      </c>
      <c r="V36" s="28">
        <f t="shared" si="2"/>
        <v>-850</v>
      </c>
      <c r="W36" s="28">
        <f t="shared" si="2"/>
        <v>-1372227</v>
      </c>
      <c r="X36" s="28">
        <f t="shared" si="2"/>
        <v>-24808659</v>
      </c>
      <c r="Y36" s="28">
        <f t="shared" si="2"/>
        <v>23436432</v>
      </c>
      <c r="Z36" s="29">
        <f>+IF(X36&lt;&gt;0,+(Y36/X36)*100,0)</f>
        <v>-94.46875786393775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-1719139583</v>
      </c>
      <c r="D38" s="32">
        <f>+D17+D27+D36</f>
        <v>0</v>
      </c>
      <c r="E38" s="33">
        <f t="shared" si="3"/>
        <v>-1680303155</v>
      </c>
      <c r="F38" s="2">
        <f t="shared" si="3"/>
        <v>-1628347906</v>
      </c>
      <c r="G38" s="2">
        <f t="shared" si="3"/>
        <v>29251066</v>
      </c>
      <c r="H38" s="2">
        <f t="shared" si="3"/>
        <v>-158183415</v>
      </c>
      <c r="I38" s="2">
        <f t="shared" si="3"/>
        <v>-100934473</v>
      </c>
      <c r="J38" s="2">
        <f t="shared" si="3"/>
        <v>-229866822</v>
      </c>
      <c r="K38" s="2">
        <f t="shared" si="3"/>
        <v>-104021979</v>
      </c>
      <c r="L38" s="2">
        <f t="shared" si="3"/>
        <v>-121817957</v>
      </c>
      <c r="M38" s="2">
        <f t="shared" si="3"/>
        <v>-175761938</v>
      </c>
      <c r="N38" s="2">
        <f t="shared" si="3"/>
        <v>-401601874</v>
      </c>
      <c r="O38" s="2">
        <f t="shared" si="3"/>
        <v>-122095424</v>
      </c>
      <c r="P38" s="2">
        <f t="shared" si="3"/>
        <v>-101075645</v>
      </c>
      <c r="Q38" s="2">
        <f t="shared" si="3"/>
        <v>-130228107</v>
      </c>
      <c r="R38" s="2">
        <f t="shared" si="3"/>
        <v>-353399176</v>
      </c>
      <c r="S38" s="2">
        <f t="shared" si="3"/>
        <v>-126486612</v>
      </c>
      <c r="T38" s="2">
        <f t="shared" si="3"/>
        <v>-74844829</v>
      </c>
      <c r="U38" s="2">
        <f t="shared" si="3"/>
        <v>-277382033</v>
      </c>
      <c r="V38" s="2">
        <f t="shared" si="3"/>
        <v>-478713474</v>
      </c>
      <c r="W38" s="2">
        <f t="shared" si="3"/>
        <v>-1463581346</v>
      </c>
      <c r="X38" s="2">
        <f t="shared" si="3"/>
        <v>-1654413080</v>
      </c>
      <c r="Y38" s="2">
        <f t="shared" si="3"/>
        <v>190831734</v>
      </c>
      <c r="Z38" s="34">
        <f>+IF(X38&lt;&gt;0,+(Y38/X38)*100,0)</f>
        <v>-11.534708973650039</v>
      </c>
      <c r="AA38" s="35">
        <f>+AA17+AA27+AA36</f>
        <v>-1628347906</v>
      </c>
    </row>
    <row r="39" spans="1:27" ht="12.75">
      <c r="A39" s="23" t="s">
        <v>59</v>
      </c>
      <c r="B39" s="17"/>
      <c r="C39" s="32">
        <v>33865272</v>
      </c>
      <c r="D39" s="32"/>
      <c r="E39" s="33">
        <v>63993906</v>
      </c>
      <c r="F39" s="2">
        <v>63993906</v>
      </c>
      <c r="G39" s="2">
        <v>-94263827</v>
      </c>
      <c r="H39" s="2">
        <f>+G40+H60</f>
        <v>91663795</v>
      </c>
      <c r="I39" s="2">
        <f>+H40+I60</f>
        <v>-66519620</v>
      </c>
      <c r="J39" s="2">
        <f>+G39</f>
        <v>-94263827</v>
      </c>
      <c r="K39" s="2">
        <f>+I40+K60</f>
        <v>-167454093</v>
      </c>
      <c r="L39" s="2">
        <f>+K40+L60</f>
        <v>-271476072</v>
      </c>
      <c r="M39" s="2">
        <f>+L40+M60</f>
        <v>-393294029</v>
      </c>
      <c r="N39" s="2">
        <f>+K39</f>
        <v>-167454093</v>
      </c>
      <c r="O39" s="2">
        <f>+M40+O60</f>
        <v>-569055967</v>
      </c>
      <c r="P39" s="2">
        <f>+O40+P60</f>
        <v>-691151391</v>
      </c>
      <c r="Q39" s="2">
        <f>+P40+Q60</f>
        <v>-792227036</v>
      </c>
      <c r="R39" s="2">
        <f>+O39</f>
        <v>-569055967</v>
      </c>
      <c r="S39" s="2">
        <f>+Q40+S60</f>
        <v>-922455143</v>
      </c>
      <c r="T39" s="2">
        <f>+S40+T60</f>
        <v>-1048941755</v>
      </c>
      <c r="U39" s="2">
        <f>+T40+U60</f>
        <v>-1123786584</v>
      </c>
      <c r="V39" s="2">
        <f>+S39</f>
        <v>-922455143</v>
      </c>
      <c r="W39" s="2">
        <f>+G39</f>
        <v>-94263827</v>
      </c>
      <c r="X39" s="2">
        <v>5332825</v>
      </c>
      <c r="Y39" s="2">
        <f>+W39-X39</f>
        <v>-99596652</v>
      </c>
      <c r="Z39" s="34">
        <f>+IF(X39&lt;&gt;0,+(Y39/X39)*100,0)</f>
        <v>-1867.6152320768072</v>
      </c>
      <c r="AA39" s="35">
        <v>63993906</v>
      </c>
    </row>
    <row r="40" spans="1:27" ht="12.75">
      <c r="A40" s="41" t="s">
        <v>61</v>
      </c>
      <c r="B40" s="42" t="s">
        <v>60</v>
      </c>
      <c r="C40" s="43">
        <f>+C38+C39</f>
        <v>-1685274311</v>
      </c>
      <c r="D40" s="43">
        <f aca="true" t="shared" si="4" ref="D40:AA40">+D38+D39</f>
        <v>0</v>
      </c>
      <c r="E40" s="44">
        <f t="shared" si="4"/>
        <v>-1616309249</v>
      </c>
      <c r="F40" s="45">
        <f t="shared" si="4"/>
        <v>-1564354000</v>
      </c>
      <c r="G40" s="45">
        <f t="shared" si="4"/>
        <v>-65012761</v>
      </c>
      <c r="H40" s="45">
        <f t="shared" si="4"/>
        <v>-66519620</v>
      </c>
      <c r="I40" s="45">
        <f t="shared" si="4"/>
        <v>-167454093</v>
      </c>
      <c r="J40" s="45">
        <f>+I40</f>
        <v>-167454093</v>
      </c>
      <c r="K40" s="45">
        <f t="shared" si="4"/>
        <v>-271476072</v>
      </c>
      <c r="L40" s="45">
        <f t="shared" si="4"/>
        <v>-393294029</v>
      </c>
      <c r="M40" s="45">
        <f t="shared" si="4"/>
        <v>-569055967</v>
      </c>
      <c r="N40" s="45">
        <f>+M40</f>
        <v>-569055967</v>
      </c>
      <c r="O40" s="45">
        <f t="shared" si="4"/>
        <v>-691151391</v>
      </c>
      <c r="P40" s="45">
        <f t="shared" si="4"/>
        <v>-792227036</v>
      </c>
      <c r="Q40" s="45">
        <f t="shared" si="4"/>
        <v>-922455143</v>
      </c>
      <c r="R40" s="45">
        <f>+Q40</f>
        <v>-922455143</v>
      </c>
      <c r="S40" s="45">
        <f t="shared" si="4"/>
        <v>-1048941755</v>
      </c>
      <c r="T40" s="45">
        <f t="shared" si="4"/>
        <v>-1123786584</v>
      </c>
      <c r="U40" s="45">
        <f t="shared" si="4"/>
        <v>-1401168617</v>
      </c>
      <c r="V40" s="45">
        <f>+U40</f>
        <v>-1401168617</v>
      </c>
      <c r="W40" s="45">
        <f>+V40</f>
        <v>-1401168617</v>
      </c>
      <c r="X40" s="45">
        <f t="shared" si="4"/>
        <v>-1649080255</v>
      </c>
      <c r="Y40" s="45">
        <f t="shared" si="4"/>
        <v>91235082</v>
      </c>
      <c r="Z40" s="46">
        <f>+IF(X40&lt;&gt;0,+(Y40/X40)*100,0)</f>
        <v>-5.532482832377373</v>
      </c>
      <c r="AA40" s="47">
        <f t="shared" si="4"/>
        <v>-1564354000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-94263827</v>
      </c>
      <c r="H60">
        <v>156676556</v>
      </c>
      <c r="J60">
        <v>-94263827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>
        <v>52000</v>
      </c>
      <c r="D10" s="18"/>
      <c r="E10" s="19"/>
      <c r="F10" s="20"/>
      <c r="G10" s="20">
        <v>73649359</v>
      </c>
      <c r="H10" s="20">
        <v>17674043</v>
      </c>
      <c r="I10" s="20"/>
      <c r="J10" s="20">
        <v>91323402</v>
      </c>
      <c r="K10" s="20">
        <v>65973489</v>
      </c>
      <c r="L10" s="20"/>
      <c r="M10" s="20"/>
      <c r="N10" s="20">
        <v>65973489</v>
      </c>
      <c r="O10" s="20">
        <v>98532500</v>
      </c>
      <c r="P10" s="20">
        <v>108011558</v>
      </c>
      <c r="Q10" s="20">
        <v>174423218</v>
      </c>
      <c r="R10" s="20">
        <v>380967276</v>
      </c>
      <c r="S10" s="20">
        <v>2174</v>
      </c>
      <c r="T10" s="20">
        <v>1359905</v>
      </c>
      <c r="U10" s="20">
        <v>3460046</v>
      </c>
      <c r="V10" s="20">
        <v>4822125</v>
      </c>
      <c r="W10" s="20">
        <v>543086292</v>
      </c>
      <c r="X10" s="20"/>
      <c r="Y10" s="20">
        <v>543086292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-1645560569</v>
      </c>
      <c r="D14" s="18"/>
      <c r="E14" s="19">
        <v>-3888322899</v>
      </c>
      <c r="F14" s="20">
        <v>-3747068627</v>
      </c>
      <c r="G14" s="20">
        <v>-159524935</v>
      </c>
      <c r="H14" s="20">
        <v>-379238660</v>
      </c>
      <c r="I14" s="20">
        <v>-291353862</v>
      </c>
      <c r="J14" s="20">
        <v>-830117457</v>
      </c>
      <c r="K14" s="20">
        <v>-255864980</v>
      </c>
      <c r="L14" s="20">
        <v>-193861656</v>
      </c>
      <c r="M14" s="20">
        <v>-282535038</v>
      </c>
      <c r="N14" s="20">
        <v>-732261674</v>
      </c>
      <c r="O14" s="20">
        <v>-296244806</v>
      </c>
      <c r="P14" s="20">
        <v>-340248422</v>
      </c>
      <c r="Q14" s="20">
        <v>-306662828</v>
      </c>
      <c r="R14" s="20">
        <v>-943156056</v>
      </c>
      <c r="S14" s="20">
        <v>-261287258</v>
      </c>
      <c r="T14" s="20">
        <v>-192086943</v>
      </c>
      <c r="U14" s="20">
        <v>-388764803</v>
      </c>
      <c r="V14" s="20">
        <v>-842139004</v>
      </c>
      <c r="W14" s="20">
        <v>-3347674191</v>
      </c>
      <c r="X14" s="20">
        <v>-3747068627</v>
      </c>
      <c r="Y14" s="20">
        <v>399394436</v>
      </c>
      <c r="Z14" s="21">
        <v>-10.66</v>
      </c>
      <c r="AA14" s="22">
        <v>-3747068627</v>
      </c>
    </row>
    <row r="15" spans="1:27" ht="12.75">
      <c r="A15" s="23" t="s">
        <v>42</v>
      </c>
      <c r="B15" s="17"/>
      <c r="C15" s="18">
        <v>-36602557</v>
      </c>
      <c r="D15" s="18"/>
      <c r="E15" s="19">
        <v>-50876578</v>
      </c>
      <c r="F15" s="20">
        <v>-33250848</v>
      </c>
      <c r="G15" s="20"/>
      <c r="H15" s="20">
        <v>-1954916</v>
      </c>
      <c r="I15" s="20"/>
      <c r="J15" s="20">
        <v>-1954916</v>
      </c>
      <c r="K15" s="20"/>
      <c r="L15" s="20"/>
      <c r="M15" s="20">
        <v>-18692868</v>
      </c>
      <c r="N15" s="20">
        <v>-18692868</v>
      </c>
      <c r="O15" s="20"/>
      <c r="P15" s="20">
        <v>-1803161</v>
      </c>
      <c r="Q15" s="20"/>
      <c r="R15" s="20">
        <v>-1803161</v>
      </c>
      <c r="S15" s="20"/>
      <c r="T15" s="20"/>
      <c r="U15" s="20">
        <v>-29083469</v>
      </c>
      <c r="V15" s="20">
        <v>-29083469</v>
      </c>
      <c r="W15" s="20">
        <v>-51534414</v>
      </c>
      <c r="X15" s="20">
        <v>-33250848</v>
      </c>
      <c r="Y15" s="20">
        <v>-18283566</v>
      </c>
      <c r="Z15" s="21">
        <v>54.99</v>
      </c>
      <c r="AA15" s="22">
        <v>-33250848</v>
      </c>
    </row>
    <row r="16" spans="1:27" ht="12.75">
      <c r="A16" s="23" t="s">
        <v>43</v>
      </c>
      <c r="B16" s="17" t="s">
        <v>6</v>
      </c>
      <c r="C16" s="18">
        <v>-22921301</v>
      </c>
      <c r="D16" s="18"/>
      <c r="E16" s="19">
        <v>-17406858</v>
      </c>
      <c r="F16" s="20">
        <v>-17891858</v>
      </c>
      <c r="G16" s="20">
        <v>-205944</v>
      </c>
      <c r="H16" s="20">
        <v>-464675</v>
      </c>
      <c r="I16" s="20">
        <v>-289071</v>
      </c>
      <c r="J16" s="20">
        <v>-959690</v>
      </c>
      <c r="K16" s="20">
        <v>-34935</v>
      </c>
      <c r="L16" s="20">
        <v>-247124</v>
      </c>
      <c r="M16" s="20">
        <v>-245592</v>
      </c>
      <c r="N16" s="20">
        <v>-527651</v>
      </c>
      <c r="O16" s="20">
        <v>-69295</v>
      </c>
      <c r="P16" s="20">
        <v>-238859</v>
      </c>
      <c r="Q16" s="20">
        <v>-246668</v>
      </c>
      <c r="R16" s="20">
        <v>-554822</v>
      </c>
      <c r="S16" s="20">
        <v>-301472</v>
      </c>
      <c r="T16" s="20">
        <v>-279260</v>
      </c>
      <c r="U16" s="20">
        <v>-535507</v>
      </c>
      <c r="V16" s="20">
        <v>-1116239</v>
      </c>
      <c r="W16" s="20">
        <v>-3158402</v>
      </c>
      <c r="X16" s="20">
        <v>-17891858</v>
      </c>
      <c r="Y16" s="20">
        <v>14733456</v>
      </c>
      <c r="Z16" s="21">
        <v>-82.35</v>
      </c>
      <c r="AA16" s="22">
        <v>-17891858</v>
      </c>
    </row>
    <row r="17" spans="1:27" ht="12.75">
      <c r="A17" s="24" t="s">
        <v>44</v>
      </c>
      <c r="B17" s="25"/>
      <c r="C17" s="26">
        <f aca="true" t="shared" si="0" ref="C17:Y17">SUM(C6:C16)</f>
        <v>-1705032427</v>
      </c>
      <c r="D17" s="26">
        <f>SUM(D6:D16)</f>
        <v>0</v>
      </c>
      <c r="E17" s="27">
        <f t="shared" si="0"/>
        <v>-3956606335</v>
      </c>
      <c r="F17" s="28">
        <f t="shared" si="0"/>
        <v>-3798211333</v>
      </c>
      <c r="G17" s="28">
        <f t="shared" si="0"/>
        <v>-86081520</v>
      </c>
      <c r="H17" s="28">
        <f t="shared" si="0"/>
        <v>-363984208</v>
      </c>
      <c r="I17" s="28">
        <f t="shared" si="0"/>
        <v>-291642933</v>
      </c>
      <c r="J17" s="28">
        <f t="shared" si="0"/>
        <v>-741708661</v>
      </c>
      <c r="K17" s="28">
        <f t="shared" si="0"/>
        <v>-189926426</v>
      </c>
      <c r="L17" s="28">
        <f t="shared" si="0"/>
        <v>-194108780</v>
      </c>
      <c r="M17" s="28">
        <f t="shared" si="0"/>
        <v>-301473498</v>
      </c>
      <c r="N17" s="28">
        <f t="shared" si="0"/>
        <v>-685508704</v>
      </c>
      <c r="O17" s="28">
        <f t="shared" si="0"/>
        <v>-197781601</v>
      </c>
      <c r="P17" s="28">
        <f t="shared" si="0"/>
        <v>-234278884</v>
      </c>
      <c r="Q17" s="28">
        <f t="shared" si="0"/>
        <v>-132486278</v>
      </c>
      <c r="R17" s="28">
        <f t="shared" si="0"/>
        <v>-564546763</v>
      </c>
      <c r="S17" s="28">
        <f t="shared" si="0"/>
        <v>-261586556</v>
      </c>
      <c r="T17" s="28">
        <f t="shared" si="0"/>
        <v>-191006298</v>
      </c>
      <c r="U17" s="28">
        <f t="shared" si="0"/>
        <v>-414923733</v>
      </c>
      <c r="V17" s="28">
        <f t="shared" si="0"/>
        <v>-867516587</v>
      </c>
      <c r="W17" s="28">
        <f t="shared" si="0"/>
        <v>-2859280715</v>
      </c>
      <c r="X17" s="28">
        <f t="shared" si="0"/>
        <v>-3798211333</v>
      </c>
      <c r="Y17" s="28">
        <f t="shared" si="0"/>
        <v>938930618</v>
      </c>
      <c r="Z17" s="29">
        <f>+IF(X17&lt;&gt;0,+(Y17/X17)*100,0)</f>
        <v>-24.72033638155647</v>
      </c>
      <c r="AA17" s="30">
        <f>SUM(AA6:AA16)</f>
        <v>-3798211333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75202194</v>
      </c>
      <c r="D21" s="18"/>
      <c r="E21" s="19"/>
      <c r="F21" s="20"/>
      <c r="G21" s="36">
        <v>281438000</v>
      </c>
      <c r="H21" s="36">
        <v>25195964</v>
      </c>
      <c r="I21" s="36"/>
      <c r="J21" s="20">
        <v>306633964</v>
      </c>
      <c r="K21" s="36">
        <v>36600000</v>
      </c>
      <c r="L21" s="36"/>
      <c r="M21" s="20"/>
      <c r="N21" s="36">
        <v>36600000</v>
      </c>
      <c r="O21" s="36">
        <v>101000000</v>
      </c>
      <c r="P21" s="36">
        <v>30000000</v>
      </c>
      <c r="Q21" s="20">
        <v>212817510</v>
      </c>
      <c r="R21" s="36">
        <v>343817510</v>
      </c>
      <c r="S21" s="36">
        <v>40000000</v>
      </c>
      <c r="T21" s="20">
        <v>50000000</v>
      </c>
      <c r="U21" s="36">
        <v>65000000</v>
      </c>
      <c r="V21" s="36">
        <v>155000000</v>
      </c>
      <c r="W21" s="36">
        <v>842051474</v>
      </c>
      <c r="X21" s="20"/>
      <c r="Y21" s="36">
        <v>842051474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2256405</v>
      </c>
      <c r="D23" s="40"/>
      <c r="E23" s="19">
        <v>-341873</v>
      </c>
      <c r="F23" s="20"/>
      <c r="G23" s="36">
        <v>11317</v>
      </c>
      <c r="H23" s="36"/>
      <c r="I23" s="36"/>
      <c r="J23" s="20">
        <v>11317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>
        <v>251278</v>
      </c>
      <c r="V23" s="36">
        <v>251278</v>
      </c>
      <c r="W23" s="36">
        <v>262595</v>
      </c>
      <c r="X23" s="20">
        <v>-341873</v>
      </c>
      <c r="Y23" s="36">
        <v>604468</v>
      </c>
      <c r="Z23" s="37">
        <v>-176.81</v>
      </c>
      <c r="AA23" s="38"/>
    </row>
    <row r="24" spans="1:27" ht="12.75">
      <c r="A24" s="23" t="s">
        <v>49</v>
      </c>
      <c r="B24" s="17"/>
      <c r="C24" s="18">
        <v>1358623</v>
      </c>
      <c r="D24" s="18"/>
      <c r="E24" s="19">
        <v>-1037372</v>
      </c>
      <c r="F24" s="20"/>
      <c r="G24" s="20">
        <v>73099</v>
      </c>
      <c r="H24" s="20"/>
      <c r="I24" s="20"/>
      <c r="J24" s="20">
        <v>73099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v>261969</v>
      </c>
      <c r="V24" s="20">
        <v>261969</v>
      </c>
      <c r="W24" s="20">
        <v>335068</v>
      </c>
      <c r="X24" s="20">
        <v>-1037372</v>
      </c>
      <c r="Y24" s="20">
        <v>1372440</v>
      </c>
      <c r="Z24" s="21">
        <v>-132.3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78817222</v>
      </c>
      <c r="D27" s="26">
        <f>SUM(D21:D26)</f>
        <v>0</v>
      </c>
      <c r="E27" s="27">
        <f t="shared" si="1"/>
        <v>-1379245</v>
      </c>
      <c r="F27" s="28">
        <f t="shared" si="1"/>
        <v>0</v>
      </c>
      <c r="G27" s="28">
        <f t="shared" si="1"/>
        <v>281522416</v>
      </c>
      <c r="H27" s="28">
        <f t="shared" si="1"/>
        <v>25195964</v>
      </c>
      <c r="I27" s="28">
        <f t="shared" si="1"/>
        <v>0</v>
      </c>
      <c r="J27" s="28">
        <f t="shared" si="1"/>
        <v>306718380</v>
      </c>
      <c r="K27" s="28">
        <f t="shared" si="1"/>
        <v>36600000</v>
      </c>
      <c r="L27" s="28">
        <f t="shared" si="1"/>
        <v>0</v>
      </c>
      <c r="M27" s="28">
        <f t="shared" si="1"/>
        <v>0</v>
      </c>
      <c r="N27" s="28">
        <f t="shared" si="1"/>
        <v>36600000</v>
      </c>
      <c r="O27" s="28">
        <f t="shared" si="1"/>
        <v>101000000</v>
      </c>
      <c r="P27" s="28">
        <f t="shared" si="1"/>
        <v>30000000</v>
      </c>
      <c r="Q27" s="28">
        <f t="shared" si="1"/>
        <v>212817510</v>
      </c>
      <c r="R27" s="28">
        <f t="shared" si="1"/>
        <v>343817510</v>
      </c>
      <c r="S27" s="28">
        <f t="shared" si="1"/>
        <v>40000000</v>
      </c>
      <c r="T27" s="28">
        <f t="shared" si="1"/>
        <v>50000000</v>
      </c>
      <c r="U27" s="28">
        <f t="shared" si="1"/>
        <v>65513247</v>
      </c>
      <c r="V27" s="28">
        <f t="shared" si="1"/>
        <v>155513247</v>
      </c>
      <c r="W27" s="28">
        <f t="shared" si="1"/>
        <v>842649137</v>
      </c>
      <c r="X27" s="28">
        <f t="shared" si="1"/>
        <v>-1379245</v>
      </c>
      <c r="Y27" s="28">
        <f t="shared" si="1"/>
        <v>844028382</v>
      </c>
      <c r="Z27" s="29">
        <f>+IF(X27&lt;&gt;0,+(Y27/X27)*100,0)</f>
        <v>-61194.956806078684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-51628032</v>
      </c>
      <c r="D33" s="18"/>
      <c r="E33" s="19">
        <v>48617283</v>
      </c>
      <c r="F33" s="20"/>
      <c r="G33" s="20">
        <v>-4485407</v>
      </c>
      <c r="H33" s="36">
        <v>714482</v>
      </c>
      <c r="I33" s="36">
        <v>-60387</v>
      </c>
      <c r="J33" s="36">
        <v>-3831312</v>
      </c>
      <c r="K33" s="20">
        <v>-67009</v>
      </c>
      <c r="L33" s="20">
        <v>-62627</v>
      </c>
      <c r="M33" s="20">
        <v>38993</v>
      </c>
      <c r="N33" s="20">
        <v>-90643</v>
      </c>
      <c r="O33" s="36">
        <v>4982</v>
      </c>
      <c r="P33" s="36">
        <v>91603</v>
      </c>
      <c r="Q33" s="36">
        <v>-109635</v>
      </c>
      <c r="R33" s="20">
        <v>-13050</v>
      </c>
      <c r="S33" s="20">
        <v>-116665</v>
      </c>
      <c r="T33" s="20">
        <v>51426</v>
      </c>
      <c r="U33" s="20">
        <v>-28325</v>
      </c>
      <c r="V33" s="36">
        <v>-93564</v>
      </c>
      <c r="W33" s="36">
        <v>-4028569</v>
      </c>
      <c r="X33" s="36">
        <v>48617283</v>
      </c>
      <c r="Y33" s="20">
        <v>-52645852</v>
      </c>
      <c r="Z33" s="21">
        <v>-108.29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-51628032</v>
      </c>
      <c r="D36" s="26">
        <f>SUM(D31:D35)</f>
        <v>0</v>
      </c>
      <c r="E36" s="27">
        <f t="shared" si="2"/>
        <v>48617283</v>
      </c>
      <c r="F36" s="28">
        <f t="shared" si="2"/>
        <v>0</v>
      </c>
      <c r="G36" s="28">
        <f t="shared" si="2"/>
        <v>-4485407</v>
      </c>
      <c r="H36" s="28">
        <f t="shared" si="2"/>
        <v>714482</v>
      </c>
      <c r="I36" s="28">
        <f t="shared" si="2"/>
        <v>-60387</v>
      </c>
      <c r="J36" s="28">
        <f t="shared" si="2"/>
        <v>-3831312</v>
      </c>
      <c r="K36" s="28">
        <f t="shared" si="2"/>
        <v>-67009</v>
      </c>
      <c r="L36" s="28">
        <f t="shared" si="2"/>
        <v>-62627</v>
      </c>
      <c r="M36" s="28">
        <f t="shared" si="2"/>
        <v>38993</v>
      </c>
      <c r="N36" s="28">
        <f t="shared" si="2"/>
        <v>-90643</v>
      </c>
      <c r="O36" s="28">
        <f t="shared" si="2"/>
        <v>4982</v>
      </c>
      <c r="P36" s="28">
        <f t="shared" si="2"/>
        <v>91603</v>
      </c>
      <c r="Q36" s="28">
        <f t="shared" si="2"/>
        <v>-109635</v>
      </c>
      <c r="R36" s="28">
        <f t="shared" si="2"/>
        <v>-13050</v>
      </c>
      <c r="S36" s="28">
        <f t="shared" si="2"/>
        <v>-116665</v>
      </c>
      <c r="T36" s="28">
        <f t="shared" si="2"/>
        <v>51426</v>
      </c>
      <c r="U36" s="28">
        <f t="shared" si="2"/>
        <v>-28325</v>
      </c>
      <c r="V36" s="28">
        <f t="shared" si="2"/>
        <v>-93564</v>
      </c>
      <c r="W36" s="28">
        <f t="shared" si="2"/>
        <v>-4028569</v>
      </c>
      <c r="X36" s="28">
        <f t="shared" si="2"/>
        <v>48617283</v>
      </c>
      <c r="Y36" s="28">
        <f t="shared" si="2"/>
        <v>-52645852</v>
      </c>
      <c r="Z36" s="29">
        <f>+IF(X36&lt;&gt;0,+(Y36/X36)*100,0)</f>
        <v>-108.28628987761411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-1677843237</v>
      </c>
      <c r="D38" s="32">
        <f>+D17+D27+D36</f>
        <v>0</v>
      </c>
      <c r="E38" s="33">
        <f t="shared" si="3"/>
        <v>-3909368297</v>
      </c>
      <c r="F38" s="2">
        <f t="shared" si="3"/>
        <v>-3798211333</v>
      </c>
      <c r="G38" s="2">
        <f t="shared" si="3"/>
        <v>190955489</v>
      </c>
      <c r="H38" s="2">
        <f t="shared" si="3"/>
        <v>-338073762</v>
      </c>
      <c r="I38" s="2">
        <f t="shared" si="3"/>
        <v>-291703320</v>
      </c>
      <c r="J38" s="2">
        <f t="shared" si="3"/>
        <v>-438821593</v>
      </c>
      <c r="K38" s="2">
        <f t="shared" si="3"/>
        <v>-153393435</v>
      </c>
      <c r="L38" s="2">
        <f t="shared" si="3"/>
        <v>-194171407</v>
      </c>
      <c r="M38" s="2">
        <f t="shared" si="3"/>
        <v>-301434505</v>
      </c>
      <c r="N38" s="2">
        <f t="shared" si="3"/>
        <v>-648999347</v>
      </c>
      <c r="O38" s="2">
        <f t="shared" si="3"/>
        <v>-96776619</v>
      </c>
      <c r="P38" s="2">
        <f t="shared" si="3"/>
        <v>-204187281</v>
      </c>
      <c r="Q38" s="2">
        <f t="shared" si="3"/>
        <v>80221597</v>
      </c>
      <c r="R38" s="2">
        <f t="shared" si="3"/>
        <v>-220742303</v>
      </c>
      <c r="S38" s="2">
        <f t="shared" si="3"/>
        <v>-221703221</v>
      </c>
      <c r="T38" s="2">
        <f t="shared" si="3"/>
        <v>-140954872</v>
      </c>
      <c r="U38" s="2">
        <f t="shared" si="3"/>
        <v>-349438811</v>
      </c>
      <c r="V38" s="2">
        <f t="shared" si="3"/>
        <v>-712096904</v>
      </c>
      <c r="W38" s="2">
        <f t="shared" si="3"/>
        <v>-2020660147</v>
      </c>
      <c r="X38" s="2">
        <f t="shared" si="3"/>
        <v>-3750973295</v>
      </c>
      <c r="Y38" s="2">
        <f t="shared" si="3"/>
        <v>1730313148</v>
      </c>
      <c r="Z38" s="34">
        <f>+IF(X38&lt;&gt;0,+(Y38/X38)*100,0)</f>
        <v>-46.12971119539789</v>
      </c>
      <c r="AA38" s="35">
        <f>+AA17+AA27+AA36</f>
        <v>-3798211333</v>
      </c>
    </row>
    <row r="39" spans="1:27" ht="12.75">
      <c r="A39" s="23" t="s">
        <v>59</v>
      </c>
      <c r="B39" s="17"/>
      <c r="C39" s="32">
        <v>-2645</v>
      </c>
      <c r="D39" s="32"/>
      <c r="E39" s="33"/>
      <c r="F39" s="2"/>
      <c r="G39" s="2">
        <v>-15000898</v>
      </c>
      <c r="H39" s="2">
        <f>+G40+H60</f>
        <v>175954591</v>
      </c>
      <c r="I39" s="2">
        <f>+H40+I60</f>
        <v>-162119171</v>
      </c>
      <c r="J39" s="2">
        <f>+G39</f>
        <v>-15000898</v>
      </c>
      <c r="K39" s="2">
        <f>+I40+K60</f>
        <v>-453786413</v>
      </c>
      <c r="L39" s="2">
        <f>+K40+L60</f>
        <v>-607179848</v>
      </c>
      <c r="M39" s="2">
        <f>+L40+M60</f>
        <v>-801351255</v>
      </c>
      <c r="N39" s="2">
        <f>+K39</f>
        <v>-453786413</v>
      </c>
      <c r="O39" s="2">
        <f>+M40+O60</f>
        <v>-1102790310</v>
      </c>
      <c r="P39" s="2">
        <f>+O40+P60</f>
        <v>-1214950369</v>
      </c>
      <c r="Q39" s="2">
        <f>+P40+Q60</f>
        <v>-1431183831</v>
      </c>
      <c r="R39" s="2">
        <f>+O39</f>
        <v>-1102790310</v>
      </c>
      <c r="S39" s="2">
        <f>+Q40+S60</f>
        <v>-1350962234</v>
      </c>
      <c r="T39" s="2">
        <f>+S40+T60</f>
        <v>-1572670455</v>
      </c>
      <c r="U39" s="2">
        <f>+T40+U60</f>
        <v>-1713625327</v>
      </c>
      <c r="V39" s="2">
        <f>+S39</f>
        <v>-1350962234</v>
      </c>
      <c r="W39" s="2">
        <f>+G39</f>
        <v>-15000898</v>
      </c>
      <c r="X39" s="2"/>
      <c r="Y39" s="2">
        <f>+W39-X39</f>
        <v>-15000898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-1677845882</v>
      </c>
      <c r="D40" s="43">
        <f aca="true" t="shared" si="4" ref="D40:AA40">+D38+D39</f>
        <v>0</v>
      </c>
      <c r="E40" s="44">
        <f t="shared" si="4"/>
        <v>-3909368297</v>
      </c>
      <c r="F40" s="45">
        <f t="shared" si="4"/>
        <v>-3798211333</v>
      </c>
      <c r="G40" s="45">
        <f t="shared" si="4"/>
        <v>175954591</v>
      </c>
      <c r="H40" s="45">
        <f t="shared" si="4"/>
        <v>-162119171</v>
      </c>
      <c r="I40" s="45">
        <f t="shared" si="4"/>
        <v>-453822491</v>
      </c>
      <c r="J40" s="45">
        <f>+I40</f>
        <v>-453822491</v>
      </c>
      <c r="K40" s="45">
        <f t="shared" si="4"/>
        <v>-607179848</v>
      </c>
      <c r="L40" s="45">
        <f t="shared" si="4"/>
        <v>-801351255</v>
      </c>
      <c r="M40" s="45">
        <f t="shared" si="4"/>
        <v>-1102785760</v>
      </c>
      <c r="N40" s="45">
        <f>+M40</f>
        <v>-1102785760</v>
      </c>
      <c r="O40" s="45">
        <f t="shared" si="4"/>
        <v>-1199566929</v>
      </c>
      <c r="P40" s="45">
        <f t="shared" si="4"/>
        <v>-1419137650</v>
      </c>
      <c r="Q40" s="45">
        <f t="shared" si="4"/>
        <v>-1350962234</v>
      </c>
      <c r="R40" s="45">
        <f>+Q40</f>
        <v>-1350962234</v>
      </c>
      <c r="S40" s="45">
        <f t="shared" si="4"/>
        <v>-1572665455</v>
      </c>
      <c r="T40" s="45">
        <f t="shared" si="4"/>
        <v>-1713625327</v>
      </c>
      <c r="U40" s="45">
        <f t="shared" si="4"/>
        <v>-2063064138</v>
      </c>
      <c r="V40" s="45">
        <f>+U40</f>
        <v>-2063064138</v>
      </c>
      <c r="W40" s="45">
        <f>+V40</f>
        <v>-2063064138</v>
      </c>
      <c r="X40" s="45">
        <f t="shared" si="4"/>
        <v>-3750973295</v>
      </c>
      <c r="Y40" s="45">
        <f t="shared" si="4"/>
        <v>1715312250</v>
      </c>
      <c r="Z40" s="46">
        <f>+IF(X40&lt;&gt;0,+(Y40/X40)*100,0)</f>
        <v>-45.72979104613967</v>
      </c>
      <c r="AA40" s="47">
        <f t="shared" si="4"/>
        <v>-3798211333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-15000898</v>
      </c>
      <c r="J60">
        <v>-15000898</v>
      </c>
      <c r="K60">
        <v>36078</v>
      </c>
      <c r="N60">
        <v>36078</v>
      </c>
      <c r="O60">
        <v>-4550</v>
      </c>
      <c r="P60">
        <v>-15383440</v>
      </c>
      <c r="Q60">
        <v>-12046181</v>
      </c>
      <c r="R60">
        <v>-4550</v>
      </c>
      <c r="T60">
        <v>-5000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5627805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183196</v>
      </c>
      <c r="D8" s="18"/>
      <c r="E8" s="19">
        <v>46580696</v>
      </c>
      <c r="F8" s="20">
        <v>183195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183195</v>
      </c>
      <c r="Y8" s="20">
        <v>-183195</v>
      </c>
      <c r="Z8" s="21">
        <v>-100</v>
      </c>
      <c r="AA8" s="22">
        <v>183195</v>
      </c>
    </row>
    <row r="9" spans="1:27" ht="12.75">
      <c r="A9" s="23" t="s">
        <v>36</v>
      </c>
      <c r="B9" s="17" t="s">
        <v>6</v>
      </c>
      <c r="C9" s="18">
        <v>60276435</v>
      </c>
      <c r="D9" s="18"/>
      <c r="E9" s="19">
        <v>-24555000</v>
      </c>
      <c r="F9" s="20">
        <v>60276429</v>
      </c>
      <c r="G9" s="20">
        <v>-4810103</v>
      </c>
      <c r="H9" s="20">
        <v>-4266203</v>
      </c>
      <c r="I9" s="20">
        <v>-6043738</v>
      </c>
      <c r="J9" s="20">
        <v>-15120044</v>
      </c>
      <c r="K9" s="20"/>
      <c r="L9" s="20"/>
      <c r="M9" s="20"/>
      <c r="N9" s="20"/>
      <c r="O9" s="20">
        <v>-732553</v>
      </c>
      <c r="P9" s="20">
        <v>-34618391</v>
      </c>
      <c r="Q9" s="20">
        <v>-13211019</v>
      </c>
      <c r="R9" s="20">
        <v>-48561963</v>
      </c>
      <c r="S9" s="20">
        <v>-3479906</v>
      </c>
      <c r="T9" s="20">
        <v>-3325442</v>
      </c>
      <c r="U9" s="20"/>
      <c r="V9" s="20">
        <v>-6805348</v>
      </c>
      <c r="W9" s="20">
        <v>-70487355</v>
      </c>
      <c r="X9" s="20">
        <v>60276429</v>
      </c>
      <c r="Y9" s="20">
        <v>-130763784</v>
      </c>
      <c r="Z9" s="21">
        <v>-216.94</v>
      </c>
      <c r="AA9" s="22">
        <v>60276429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-167832839</v>
      </c>
      <c r="D14" s="18"/>
      <c r="E14" s="19">
        <v>-143283011</v>
      </c>
      <c r="F14" s="20">
        <v>-171108157</v>
      </c>
      <c r="G14" s="20">
        <v>-1252357</v>
      </c>
      <c r="H14" s="20">
        <v>-893618</v>
      </c>
      <c r="I14" s="20">
        <v>-35321624</v>
      </c>
      <c r="J14" s="20">
        <v>-37467599</v>
      </c>
      <c r="K14" s="20"/>
      <c r="L14" s="20"/>
      <c r="M14" s="20"/>
      <c r="N14" s="20"/>
      <c r="O14" s="20">
        <v>-10414936</v>
      </c>
      <c r="P14" s="20">
        <v>-1547926</v>
      </c>
      <c r="Q14" s="20">
        <v>-6748476</v>
      </c>
      <c r="R14" s="20">
        <v>-18711338</v>
      </c>
      <c r="S14" s="20">
        <v>-8910039</v>
      </c>
      <c r="T14" s="20">
        <v>-407572</v>
      </c>
      <c r="U14" s="20"/>
      <c r="V14" s="20">
        <v>-9317611</v>
      </c>
      <c r="W14" s="20">
        <v>-65496548</v>
      </c>
      <c r="X14" s="20">
        <v>-171108157</v>
      </c>
      <c r="Y14" s="20">
        <v>105611609</v>
      </c>
      <c r="Z14" s="21">
        <v>-61.72</v>
      </c>
      <c r="AA14" s="22">
        <v>-171108157</v>
      </c>
    </row>
    <row r="15" spans="1:27" ht="12.75">
      <c r="A15" s="23" t="s">
        <v>42</v>
      </c>
      <c r="B15" s="17"/>
      <c r="C15" s="18">
        <v>-8616831</v>
      </c>
      <c r="D15" s="18"/>
      <c r="E15" s="19">
        <v>-560728</v>
      </c>
      <c r="F15" s="20">
        <v>-3760728</v>
      </c>
      <c r="G15" s="20">
        <v>-25248</v>
      </c>
      <c r="H15" s="20">
        <v>-4052</v>
      </c>
      <c r="I15" s="20">
        <v>-112878</v>
      </c>
      <c r="J15" s="20">
        <v>-142178</v>
      </c>
      <c r="K15" s="20"/>
      <c r="L15" s="20"/>
      <c r="M15" s="20"/>
      <c r="N15" s="20"/>
      <c r="O15" s="20">
        <v>-386</v>
      </c>
      <c r="P15" s="20">
        <v>-1977148</v>
      </c>
      <c r="Q15" s="20">
        <v>417917</v>
      </c>
      <c r="R15" s="20">
        <v>-1559617</v>
      </c>
      <c r="S15" s="20">
        <v>-11193</v>
      </c>
      <c r="T15" s="20"/>
      <c r="U15" s="20"/>
      <c r="V15" s="20">
        <v>-11193</v>
      </c>
      <c r="W15" s="20">
        <v>-1712988</v>
      </c>
      <c r="X15" s="20">
        <v>-3760728</v>
      </c>
      <c r="Y15" s="20">
        <v>2047740</v>
      </c>
      <c r="Z15" s="21">
        <v>-54.45</v>
      </c>
      <c r="AA15" s="22">
        <v>-3760728</v>
      </c>
    </row>
    <row r="16" spans="1:27" ht="12.75">
      <c r="A16" s="23" t="s">
        <v>43</v>
      </c>
      <c r="B16" s="17" t="s">
        <v>6</v>
      </c>
      <c r="C16" s="18">
        <v>-1348359</v>
      </c>
      <c r="D16" s="18"/>
      <c r="E16" s="19">
        <v>-4005377</v>
      </c>
      <c r="F16" s="20">
        <v>-4142147</v>
      </c>
      <c r="G16" s="20">
        <v>-27270</v>
      </c>
      <c r="H16" s="20">
        <v>-327752</v>
      </c>
      <c r="I16" s="20">
        <v>-276788</v>
      </c>
      <c r="J16" s="20">
        <v>-631810</v>
      </c>
      <c r="K16" s="20"/>
      <c r="L16" s="20"/>
      <c r="M16" s="20"/>
      <c r="N16" s="20"/>
      <c r="O16" s="20">
        <v>-49250</v>
      </c>
      <c r="P16" s="20">
        <v>-5610</v>
      </c>
      <c r="Q16" s="20">
        <v>-56485</v>
      </c>
      <c r="R16" s="20">
        <v>-111345</v>
      </c>
      <c r="S16" s="20">
        <v>-54590</v>
      </c>
      <c r="T16" s="20">
        <v>-35529</v>
      </c>
      <c r="U16" s="20"/>
      <c r="V16" s="20">
        <v>-90119</v>
      </c>
      <c r="W16" s="20">
        <v>-833274</v>
      </c>
      <c r="X16" s="20">
        <v>-4142147</v>
      </c>
      <c r="Y16" s="20">
        <v>3308873</v>
      </c>
      <c r="Z16" s="21">
        <v>-79.88</v>
      </c>
      <c r="AA16" s="22">
        <v>-4142147</v>
      </c>
    </row>
    <row r="17" spans="1:27" ht="12.75">
      <c r="A17" s="24" t="s">
        <v>44</v>
      </c>
      <c r="B17" s="25"/>
      <c r="C17" s="26">
        <f aca="true" t="shared" si="0" ref="C17:Y17">SUM(C6:C16)</f>
        <v>-117338398</v>
      </c>
      <c r="D17" s="26">
        <f>SUM(D6:D16)</f>
        <v>0</v>
      </c>
      <c r="E17" s="27">
        <f t="shared" si="0"/>
        <v>-120195615</v>
      </c>
      <c r="F17" s="28">
        <f t="shared" si="0"/>
        <v>-118551408</v>
      </c>
      <c r="G17" s="28">
        <f t="shared" si="0"/>
        <v>-6114978</v>
      </c>
      <c r="H17" s="28">
        <f t="shared" si="0"/>
        <v>-5491625</v>
      </c>
      <c r="I17" s="28">
        <f t="shared" si="0"/>
        <v>-41755028</v>
      </c>
      <c r="J17" s="28">
        <f t="shared" si="0"/>
        <v>-53361631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-11197125</v>
      </c>
      <c r="P17" s="28">
        <f t="shared" si="0"/>
        <v>-38149075</v>
      </c>
      <c r="Q17" s="28">
        <f t="shared" si="0"/>
        <v>-19598063</v>
      </c>
      <c r="R17" s="28">
        <f t="shared" si="0"/>
        <v>-68944263</v>
      </c>
      <c r="S17" s="28">
        <f t="shared" si="0"/>
        <v>-12455728</v>
      </c>
      <c r="T17" s="28">
        <f t="shared" si="0"/>
        <v>-3768543</v>
      </c>
      <c r="U17" s="28">
        <f t="shared" si="0"/>
        <v>0</v>
      </c>
      <c r="V17" s="28">
        <f t="shared" si="0"/>
        <v>-16224271</v>
      </c>
      <c r="W17" s="28">
        <f t="shared" si="0"/>
        <v>-138530165</v>
      </c>
      <c r="X17" s="28">
        <f t="shared" si="0"/>
        <v>-118551408</v>
      </c>
      <c r="Y17" s="28">
        <f t="shared" si="0"/>
        <v>-19978757</v>
      </c>
      <c r="Z17" s="29">
        <f>+IF(X17&lt;&gt;0,+(Y17/X17)*100,0)</f>
        <v>16.85239959360078</v>
      </c>
      <c r="AA17" s="30">
        <f>SUM(AA6:AA16)</f>
        <v>-118551408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15455564</v>
      </c>
      <c r="D33" s="18"/>
      <c r="E33" s="19">
        <v>-15400534</v>
      </c>
      <c r="F33" s="20">
        <v>15400533</v>
      </c>
      <c r="G33" s="20">
        <v>-16624</v>
      </c>
      <c r="H33" s="36">
        <v>16261</v>
      </c>
      <c r="I33" s="36">
        <v>10460</v>
      </c>
      <c r="J33" s="36">
        <v>10097</v>
      </c>
      <c r="K33" s="20">
        <v>-10097</v>
      </c>
      <c r="L33" s="20"/>
      <c r="M33" s="20"/>
      <c r="N33" s="20">
        <v>-10097</v>
      </c>
      <c r="O33" s="36">
        <v>1414</v>
      </c>
      <c r="P33" s="36">
        <v>-8956</v>
      </c>
      <c r="Q33" s="36">
        <v>7337</v>
      </c>
      <c r="R33" s="20">
        <v>-205</v>
      </c>
      <c r="S33" s="20">
        <v>126</v>
      </c>
      <c r="T33" s="20">
        <v>376</v>
      </c>
      <c r="U33" s="20">
        <v>-297</v>
      </c>
      <c r="V33" s="36">
        <v>205</v>
      </c>
      <c r="W33" s="36"/>
      <c r="X33" s="36">
        <v>-1</v>
      </c>
      <c r="Y33" s="20">
        <v>1</v>
      </c>
      <c r="Z33" s="21">
        <v>-100</v>
      </c>
      <c r="AA33" s="22">
        <v>15400533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15455564</v>
      </c>
      <c r="D36" s="26">
        <f>SUM(D31:D35)</f>
        <v>0</v>
      </c>
      <c r="E36" s="27">
        <f t="shared" si="2"/>
        <v>-15400534</v>
      </c>
      <c r="F36" s="28">
        <f t="shared" si="2"/>
        <v>15400533</v>
      </c>
      <c r="G36" s="28">
        <f t="shared" si="2"/>
        <v>-16624</v>
      </c>
      <c r="H36" s="28">
        <f t="shared" si="2"/>
        <v>16261</v>
      </c>
      <c r="I36" s="28">
        <f t="shared" si="2"/>
        <v>10460</v>
      </c>
      <c r="J36" s="28">
        <f t="shared" si="2"/>
        <v>10097</v>
      </c>
      <c r="K36" s="28">
        <f t="shared" si="2"/>
        <v>-10097</v>
      </c>
      <c r="L36" s="28">
        <f t="shared" si="2"/>
        <v>0</v>
      </c>
      <c r="M36" s="28">
        <f t="shared" si="2"/>
        <v>0</v>
      </c>
      <c r="N36" s="28">
        <f t="shared" si="2"/>
        <v>-10097</v>
      </c>
      <c r="O36" s="28">
        <f t="shared" si="2"/>
        <v>1414</v>
      </c>
      <c r="P36" s="28">
        <f t="shared" si="2"/>
        <v>-8956</v>
      </c>
      <c r="Q36" s="28">
        <f t="shared" si="2"/>
        <v>7337</v>
      </c>
      <c r="R36" s="28">
        <f t="shared" si="2"/>
        <v>-205</v>
      </c>
      <c r="S36" s="28">
        <f t="shared" si="2"/>
        <v>126</v>
      </c>
      <c r="T36" s="28">
        <f t="shared" si="2"/>
        <v>376</v>
      </c>
      <c r="U36" s="28">
        <f t="shared" si="2"/>
        <v>-297</v>
      </c>
      <c r="V36" s="28">
        <f t="shared" si="2"/>
        <v>205</v>
      </c>
      <c r="W36" s="28">
        <f t="shared" si="2"/>
        <v>0</v>
      </c>
      <c r="X36" s="28">
        <f t="shared" si="2"/>
        <v>-1</v>
      </c>
      <c r="Y36" s="28">
        <f t="shared" si="2"/>
        <v>1</v>
      </c>
      <c r="Z36" s="29">
        <f>+IF(X36&lt;&gt;0,+(Y36/X36)*100,0)</f>
        <v>-100</v>
      </c>
      <c r="AA36" s="30">
        <f>SUM(AA31:AA35)</f>
        <v>15400533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-101882834</v>
      </c>
      <c r="D38" s="32">
        <f>+D17+D27+D36</f>
        <v>0</v>
      </c>
      <c r="E38" s="33">
        <f t="shared" si="3"/>
        <v>-135596149</v>
      </c>
      <c r="F38" s="2">
        <f t="shared" si="3"/>
        <v>-103150875</v>
      </c>
      <c r="G38" s="2">
        <f t="shared" si="3"/>
        <v>-6131602</v>
      </c>
      <c r="H38" s="2">
        <f t="shared" si="3"/>
        <v>-5475364</v>
      </c>
      <c r="I38" s="2">
        <f t="shared" si="3"/>
        <v>-41744568</v>
      </c>
      <c r="J38" s="2">
        <f t="shared" si="3"/>
        <v>-53351534</v>
      </c>
      <c r="K38" s="2">
        <f t="shared" si="3"/>
        <v>-10097</v>
      </c>
      <c r="L38" s="2">
        <f t="shared" si="3"/>
        <v>0</v>
      </c>
      <c r="M38" s="2">
        <f t="shared" si="3"/>
        <v>0</v>
      </c>
      <c r="N38" s="2">
        <f t="shared" si="3"/>
        <v>-10097</v>
      </c>
      <c r="O38" s="2">
        <f t="shared" si="3"/>
        <v>-11195711</v>
      </c>
      <c r="P38" s="2">
        <f t="shared" si="3"/>
        <v>-38158031</v>
      </c>
      <c r="Q38" s="2">
        <f t="shared" si="3"/>
        <v>-19590726</v>
      </c>
      <c r="R38" s="2">
        <f t="shared" si="3"/>
        <v>-68944468</v>
      </c>
      <c r="S38" s="2">
        <f t="shared" si="3"/>
        <v>-12455602</v>
      </c>
      <c r="T38" s="2">
        <f t="shared" si="3"/>
        <v>-3768167</v>
      </c>
      <c r="U38" s="2">
        <f t="shared" si="3"/>
        <v>-297</v>
      </c>
      <c r="V38" s="2">
        <f t="shared" si="3"/>
        <v>-16224066</v>
      </c>
      <c r="W38" s="2">
        <f t="shared" si="3"/>
        <v>-138530165</v>
      </c>
      <c r="X38" s="2">
        <f t="shared" si="3"/>
        <v>-118551409</v>
      </c>
      <c r="Y38" s="2">
        <f t="shared" si="3"/>
        <v>-19978756</v>
      </c>
      <c r="Z38" s="34">
        <f>+IF(X38&lt;&gt;0,+(Y38/X38)*100,0)</f>
        <v>16.85239860793219</v>
      </c>
      <c r="AA38" s="35">
        <f>+AA17+AA27+AA36</f>
        <v>-103150875</v>
      </c>
    </row>
    <row r="39" spans="1:27" ht="12.75">
      <c r="A39" s="23" t="s">
        <v>59</v>
      </c>
      <c r="B39" s="17"/>
      <c r="C39" s="32">
        <v>-20849</v>
      </c>
      <c r="D39" s="32"/>
      <c r="E39" s="33">
        <v>1027529</v>
      </c>
      <c r="F39" s="2">
        <v>-20848</v>
      </c>
      <c r="G39" s="2"/>
      <c r="H39" s="2">
        <f>+G40+H60</f>
        <v>-6131602</v>
      </c>
      <c r="I39" s="2">
        <f>+H40+I60</f>
        <v>-11606966</v>
      </c>
      <c r="J39" s="2">
        <f>+G39</f>
        <v>0</v>
      </c>
      <c r="K39" s="2">
        <f>+I40+K60</f>
        <v>-53351534</v>
      </c>
      <c r="L39" s="2">
        <f>+K40+L60</f>
        <v>-53361631</v>
      </c>
      <c r="M39" s="2">
        <f>+L40+M60</f>
        <v>-53361631</v>
      </c>
      <c r="N39" s="2">
        <f>+K39</f>
        <v>-53351534</v>
      </c>
      <c r="O39" s="2">
        <f>+M40+O60</f>
        <v>-53361631</v>
      </c>
      <c r="P39" s="2">
        <f>+O40+P60</f>
        <v>-64557342</v>
      </c>
      <c r="Q39" s="2">
        <f>+P40+Q60</f>
        <v>-102715373</v>
      </c>
      <c r="R39" s="2">
        <f>+O39</f>
        <v>-53361631</v>
      </c>
      <c r="S39" s="2">
        <f>+Q40+S60</f>
        <v>-122306099</v>
      </c>
      <c r="T39" s="2">
        <f>+S40+T60</f>
        <v>-134761701</v>
      </c>
      <c r="U39" s="2">
        <f>+T40+U60</f>
        <v>-138529868</v>
      </c>
      <c r="V39" s="2">
        <f>+S39</f>
        <v>-122306099</v>
      </c>
      <c r="W39" s="2">
        <f>+G39</f>
        <v>0</v>
      </c>
      <c r="X39" s="2">
        <v>-20848</v>
      </c>
      <c r="Y39" s="2">
        <f>+W39-X39</f>
        <v>20848</v>
      </c>
      <c r="Z39" s="34">
        <f>+IF(X39&lt;&gt;0,+(Y39/X39)*100,0)</f>
        <v>-100</v>
      </c>
      <c r="AA39" s="35">
        <v>-20848</v>
      </c>
    </row>
    <row r="40" spans="1:27" ht="12.75">
      <c r="A40" s="41" t="s">
        <v>61</v>
      </c>
      <c r="B40" s="42" t="s">
        <v>60</v>
      </c>
      <c r="C40" s="43">
        <f>+C38+C39</f>
        <v>-101903683</v>
      </c>
      <c r="D40" s="43">
        <f aca="true" t="shared" si="4" ref="D40:AA40">+D38+D39</f>
        <v>0</v>
      </c>
      <c r="E40" s="44">
        <f t="shared" si="4"/>
        <v>-134568620</v>
      </c>
      <c r="F40" s="45">
        <f t="shared" si="4"/>
        <v>-103171723</v>
      </c>
      <c r="G40" s="45">
        <f t="shared" si="4"/>
        <v>-6131602</v>
      </c>
      <c r="H40" s="45">
        <f t="shared" si="4"/>
        <v>-11606966</v>
      </c>
      <c r="I40" s="45">
        <f t="shared" si="4"/>
        <v>-53351534</v>
      </c>
      <c r="J40" s="45">
        <f>+I40</f>
        <v>-53351534</v>
      </c>
      <c r="K40" s="45">
        <f t="shared" si="4"/>
        <v>-53361631</v>
      </c>
      <c r="L40" s="45">
        <f t="shared" si="4"/>
        <v>-53361631</v>
      </c>
      <c r="M40" s="45">
        <f t="shared" si="4"/>
        <v>-53361631</v>
      </c>
      <c r="N40" s="45">
        <f>+M40</f>
        <v>-53361631</v>
      </c>
      <c r="O40" s="45">
        <f t="shared" si="4"/>
        <v>-64557342</v>
      </c>
      <c r="P40" s="45">
        <f t="shared" si="4"/>
        <v>-102715373</v>
      </c>
      <c r="Q40" s="45">
        <f t="shared" si="4"/>
        <v>-122306099</v>
      </c>
      <c r="R40" s="45">
        <f>+Q40</f>
        <v>-122306099</v>
      </c>
      <c r="S40" s="45">
        <f t="shared" si="4"/>
        <v>-134761701</v>
      </c>
      <c r="T40" s="45">
        <f t="shared" si="4"/>
        <v>-138529868</v>
      </c>
      <c r="U40" s="45">
        <f t="shared" si="4"/>
        <v>-138530165</v>
      </c>
      <c r="V40" s="45">
        <f>+U40</f>
        <v>-138530165</v>
      </c>
      <c r="W40" s="45">
        <f>+V40</f>
        <v>-138530165</v>
      </c>
      <c r="X40" s="45">
        <f t="shared" si="4"/>
        <v>-118572257</v>
      </c>
      <c r="Y40" s="45">
        <f t="shared" si="4"/>
        <v>-19957908</v>
      </c>
      <c r="Z40" s="46">
        <f>+IF(X40&lt;&gt;0,+(Y40/X40)*100,0)</f>
        <v>16.83185300251137</v>
      </c>
      <c r="AA40" s="47">
        <f t="shared" si="4"/>
        <v>-103171723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-610996648</v>
      </c>
      <c r="D14" s="18"/>
      <c r="E14" s="19">
        <v>-686474630</v>
      </c>
      <c r="F14" s="20">
        <v>-567301855</v>
      </c>
      <c r="G14" s="20">
        <v>-33245005</v>
      </c>
      <c r="H14" s="20">
        <v>-41320155</v>
      </c>
      <c r="I14" s="20">
        <v>-43801111</v>
      </c>
      <c r="J14" s="20">
        <v>-118366271</v>
      </c>
      <c r="K14" s="20">
        <v>-48067342</v>
      </c>
      <c r="L14" s="20">
        <v>-32461407</v>
      </c>
      <c r="M14" s="20">
        <v>-86556706</v>
      </c>
      <c r="N14" s="20">
        <v>-167085455</v>
      </c>
      <c r="O14" s="20">
        <v>-39133632</v>
      </c>
      <c r="P14" s="20">
        <v>-40557514</v>
      </c>
      <c r="Q14" s="20">
        <v>-68323588</v>
      </c>
      <c r="R14" s="20">
        <v>-148014734</v>
      </c>
      <c r="S14" s="20">
        <v>-43376820</v>
      </c>
      <c r="T14" s="20">
        <v>-36245713</v>
      </c>
      <c r="U14" s="20">
        <v>-83063969</v>
      </c>
      <c r="V14" s="20">
        <v>-162686502</v>
      </c>
      <c r="W14" s="20">
        <v>-596152962</v>
      </c>
      <c r="X14" s="20">
        <v>-567301855</v>
      </c>
      <c r="Y14" s="20">
        <v>-28851107</v>
      </c>
      <c r="Z14" s="21">
        <v>5.09</v>
      </c>
      <c r="AA14" s="22">
        <v>-567301855</v>
      </c>
    </row>
    <row r="15" spans="1:27" ht="12.75">
      <c r="A15" s="23" t="s">
        <v>42</v>
      </c>
      <c r="B15" s="17"/>
      <c r="C15" s="18">
        <v>-6177547</v>
      </c>
      <c r="D15" s="18"/>
      <c r="E15" s="19">
        <v>-3688959</v>
      </c>
      <c r="F15" s="20">
        <v>-3688959</v>
      </c>
      <c r="G15" s="20">
        <v>-1761334</v>
      </c>
      <c r="H15" s="20"/>
      <c r="I15" s="20">
        <v>1677237</v>
      </c>
      <c r="J15" s="20">
        <v>-84097</v>
      </c>
      <c r="K15" s="20">
        <v>-118965</v>
      </c>
      <c r="L15" s="20">
        <v>-55473</v>
      </c>
      <c r="M15" s="20">
        <v>-1660720</v>
      </c>
      <c r="N15" s="20">
        <v>-1835158</v>
      </c>
      <c r="O15" s="20">
        <v>271618</v>
      </c>
      <c r="P15" s="20">
        <v>-290759</v>
      </c>
      <c r="Q15" s="20">
        <v>-245852</v>
      </c>
      <c r="R15" s="20">
        <v>-264993</v>
      </c>
      <c r="S15" s="20">
        <v>-7945</v>
      </c>
      <c r="T15" s="20">
        <v>-116642</v>
      </c>
      <c r="U15" s="20">
        <v>-1636050</v>
      </c>
      <c r="V15" s="20">
        <v>-1760637</v>
      </c>
      <c r="W15" s="20">
        <v>-3944885</v>
      </c>
      <c r="X15" s="20">
        <v>-3688959</v>
      </c>
      <c r="Y15" s="20">
        <v>-255926</v>
      </c>
      <c r="Z15" s="21">
        <v>6.94</v>
      </c>
      <c r="AA15" s="22">
        <v>-3688959</v>
      </c>
    </row>
    <row r="16" spans="1:27" ht="12.75">
      <c r="A16" s="23" t="s">
        <v>43</v>
      </c>
      <c r="B16" s="17" t="s">
        <v>6</v>
      </c>
      <c r="C16" s="18">
        <v>-74559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-617248754</v>
      </c>
      <c r="D17" s="26">
        <f>SUM(D6:D16)</f>
        <v>0</v>
      </c>
      <c r="E17" s="27">
        <f t="shared" si="0"/>
        <v>-690163589</v>
      </c>
      <c r="F17" s="28">
        <f t="shared" si="0"/>
        <v>-570990814</v>
      </c>
      <c r="G17" s="28">
        <f t="shared" si="0"/>
        <v>-35006339</v>
      </c>
      <c r="H17" s="28">
        <f t="shared" si="0"/>
        <v>-41320155</v>
      </c>
      <c r="I17" s="28">
        <f t="shared" si="0"/>
        <v>-42123874</v>
      </c>
      <c r="J17" s="28">
        <f t="shared" si="0"/>
        <v>-118450368</v>
      </c>
      <c r="K17" s="28">
        <f t="shared" si="0"/>
        <v>-48186307</v>
      </c>
      <c r="L17" s="28">
        <f t="shared" si="0"/>
        <v>-32516880</v>
      </c>
      <c r="M17" s="28">
        <f t="shared" si="0"/>
        <v>-88217426</v>
      </c>
      <c r="N17" s="28">
        <f t="shared" si="0"/>
        <v>-168920613</v>
      </c>
      <c r="O17" s="28">
        <f t="shared" si="0"/>
        <v>-38862014</v>
      </c>
      <c r="P17" s="28">
        <f t="shared" si="0"/>
        <v>-40848273</v>
      </c>
      <c r="Q17" s="28">
        <f t="shared" si="0"/>
        <v>-68569440</v>
      </c>
      <c r="R17" s="28">
        <f t="shared" si="0"/>
        <v>-148279727</v>
      </c>
      <c r="S17" s="28">
        <f t="shared" si="0"/>
        <v>-43384765</v>
      </c>
      <c r="T17" s="28">
        <f t="shared" si="0"/>
        <v>-36362355</v>
      </c>
      <c r="U17" s="28">
        <f t="shared" si="0"/>
        <v>-84700019</v>
      </c>
      <c r="V17" s="28">
        <f t="shared" si="0"/>
        <v>-164447139</v>
      </c>
      <c r="W17" s="28">
        <f t="shared" si="0"/>
        <v>-600097847</v>
      </c>
      <c r="X17" s="28">
        <f t="shared" si="0"/>
        <v>-570990814</v>
      </c>
      <c r="Y17" s="28">
        <f t="shared" si="0"/>
        <v>-29107033</v>
      </c>
      <c r="Z17" s="29">
        <f>+IF(X17&lt;&gt;0,+(Y17/X17)*100,0)</f>
        <v>5.097635949008454</v>
      </c>
      <c r="AA17" s="30">
        <f>SUM(AA6:AA16)</f>
        <v>-570990814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15500</v>
      </c>
      <c r="D33" s="18"/>
      <c r="E33" s="19">
        <v>-15500</v>
      </c>
      <c r="F33" s="20">
        <v>-15500</v>
      </c>
      <c r="G33" s="20">
        <v>15500</v>
      </c>
      <c r="H33" s="36">
        <v>-15500</v>
      </c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>
        <v>-15500</v>
      </c>
      <c r="Y33" s="20">
        <v>15500</v>
      </c>
      <c r="Z33" s="21">
        <v>-100</v>
      </c>
      <c r="AA33" s="22">
        <v>-15500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3335353</v>
      </c>
      <c r="D35" s="18"/>
      <c r="E35" s="19"/>
      <c r="F35" s="20"/>
      <c r="G35" s="20">
        <v>2813354</v>
      </c>
      <c r="H35" s="20">
        <v>15971</v>
      </c>
      <c r="I35" s="20">
        <v>1819977</v>
      </c>
      <c r="J35" s="20">
        <v>4649302</v>
      </c>
      <c r="K35" s="20">
        <v>137704</v>
      </c>
      <c r="L35" s="20">
        <v>-39503</v>
      </c>
      <c r="M35" s="20">
        <v>7067</v>
      </c>
      <c r="N35" s="20">
        <v>105268</v>
      </c>
      <c r="O35" s="20">
        <v>2367878</v>
      </c>
      <c r="P35" s="20">
        <v>7185</v>
      </c>
      <c r="Q35" s="20">
        <v>768530</v>
      </c>
      <c r="R35" s="20">
        <v>3143593</v>
      </c>
      <c r="S35" s="20">
        <v>7305</v>
      </c>
      <c r="T35" s="20">
        <v>138838</v>
      </c>
      <c r="U35" s="20">
        <v>640676</v>
      </c>
      <c r="V35" s="20">
        <v>786819</v>
      </c>
      <c r="W35" s="20">
        <v>8684982</v>
      </c>
      <c r="X35" s="20"/>
      <c r="Y35" s="20">
        <v>8684982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3350853</v>
      </c>
      <c r="D36" s="26">
        <f>SUM(D31:D35)</f>
        <v>0</v>
      </c>
      <c r="E36" s="27">
        <f t="shared" si="2"/>
        <v>-15500</v>
      </c>
      <c r="F36" s="28">
        <f t="shared" si="2"/>
        <v>-15500</v>
      </c>
      <c r="G36" s="28">
        <f t="shared" si="2"/>
        <v>2828854</v>
      </c>
      <c r="H36" s="28">
        <f t="shared" si="2"/>
        <v>471</v>
      </c>
      <c r="I36" s="28">
        <f t="shared" si="2"/>
        <v>1819977</v>
      </c>
      <c r="J36" s="28">
        <f t="shared" si="2"/>
        <v>4649302</v>
      </c>
      <c r="K36" s="28">
        <f t="shared" si="2"/>
        <v>137704</v>
      </c>
      <c r="L36" s="28">
        <f t="shared" si="2"/>
        <v>-39503</v>
      </c>
      <c r="M36" s="28">
        <f t="shared" si="2"/>
        <v>7067</v>
      </c>
      <c r="N36" s="28">
        <f t="shared" si="2"/>
        <v>105268</v>
      </c>
      <c r="O36" s="28">
        <f t="shared" si="2"/>
        <v>2367878</v>
      </c>
      <c r="P36" s="28">
        <f t="shared" si="2"/>
        <v>7185</v>
      </c>
      <c r="Q36" s="28">
        <f t="shared" si="2"/>
        <v>768530</v>
      </c>
      <c r="R36" s="28">
        <f t="shared" si="2"/>
        <v>3143593</v>
      </c>
      <c r="S36" s="28">
        <f t="shared" si="2"/>
        <v>7305</v>
      </c>
      <c r="T36" s="28">
        <f t="shared" si="2"/>
        <v>138838</v>
      </c>
      <c r="U36" s="28">
        <f t="shared" si="2"/>
        <v>640676</v>
      </c>
      <c r="V36" s="28">
        <f t="shared" si="2"/>
        <v>786819</v>
      </c>
      <c r="W36" s="28">
        <f t="shared" si="2"/>
        <v>8684982</v>
      </c>
      <c r="X36" s="28">
        <f t="shared" si="2"/>
        <v>-15500</v>
      </c>
      <c r="Y36" s="28">
        <f t="shared" si="2"/>
        <v>8700482</v>
      </c>
      <c r="Z36" s="29">
        <f>+IF(X36&lt;&gt;0,+(Y36/X36)*100,0)</f>
        <v>-56132.141935483865</v>
      </c>
      <c r="AA36" s="30">
        <f>SUM(AA31:AA35)</f>
        <v>-15500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-613897901</v>
      </c>
      <c r="D38" s="32">
        <f>+D17+D27+D36</f>
        <v>0</v>
      </c>
      <c r="E38" s="33">
        <f t="shared" si="3"/>
        <v>-690179089</v>
      </c>
      <c r="F38" s="2">
        <f t="shared" si="3"/>
        <v>-571006314</v>
      </c>
      <c r="G38" s="2">
        <f t="shared" si="3"/>
        <v>-32177485</v>
      </c>
      <c r="H38" s="2">
        <f t="shared" si="3"/>
        <v>-41319684</v>
      </c>
      <c r="I38" s="2">
        <f t="shared" si="3"/>
        <v>-40303897</v>
      </c>
      <c r="J38" s="2">
        <f t="shared" si="3"/>
        <v>-113801066</v>
      </c>
      <c r="K38" s="2">
        <f t="shared" si="3"/>
        <v>-48048603</v>
      </c>
      <c r="L38" s="2">
        <f t="shared" si="3"/>
        <v>-32556383</v>
      </c>
      <c r="M38" s="2">
        <f t="shared" si="3"/>
        <v>-88210359</v>
      </c>
      <c r="N38" s="2">
        <f t="shared" si="3"/>
        <v>-168815345</v>
      </c>
      <c r="O38" s="2">
        <f t="shared" si="3"/>
        <v>-36494136</v>
      </c>
      <c r="P38" s="2">
        <f t="shared" si="3"/>
        <v>-40841088</v>
      </c>
      <c r="Q38" s="2">
        <f t="shared" si="3"/>
        <v>-67800910</v>
      </c>
      <c r="R38" s="2">
        <f t="shared" si="3"/>
        <v>-145136134</v>
      </c>
      <c r="S38" s="2">
        <f t="shared" si="3"/>
        <v>-43377460</v>
      </c>
      <c r="T38" s="2">
        <f t="shared" si="3"/>
        <v>-36223517</v>
      </c>
      <c r="U38" s="2">
        <f t="shared" si="3"/>
        <v>-84059343</v>
      </c>
      <c r="V38" s="2">
        <f t="shared" si="3"/>
        <v>-163660320</v>
      </c>
      <c r="W38" s="2">
        <f t="shared" si="3"/>
        <v>-591412865</v>
      </c>
      <c r="X38" s="2">
        <f t="shared" si="3"/>
        <v>-571006314</v>
      </c>
      <c r="Y38" s="2">
        <f t="shared" si="3"/>
        <v>-20406551</v>
      </c>
      <c r="Z38" s="34">
        <f>+IF(X38&lt;&gt;0,+(Y38/X38)*100,0)</f>
        <v>3.573787276895155</v>
      </c>
      <c r="AA38" s="35">
        <f>+AA17+AA27+AA36</f>
        <v>-571006314</v>
      </c>
    </row>
    <row r="39" spans="1:27" ht="12.75">
      <c r="A39" s="23" t="s">
        <v>59</v>
      </c>
      <c r="B39" s="17"/>
      <c r="C39" s="32">
        <v>1311700</v>
      </c>
      <c r="D39" s="32"/>
      <c r="E39" s="33">
        <v>24377000</v>
      </c>
      <c r="F39" s="2">
        <v>24377000</v>
      </c>
      <c r="G39" s="2">
        <v>63318283</v>
      </c>
      <c r="H39" s="2">
        <f>+G40+H60</f>
        <v>32515665</v>
      </c>
      <c r="I39" s="2">
        <f>+H40+I60</f>
        <v>-8804019</v>
      </c>
      <c r="J39" s="2">
        <f>+G39</f>
        <v>63318283</v>
      </c>
      <c r="K39" s="2">
        <f>+I40+K60</f>
        <v>-49107916</v>
      </c>
      <c r="L39" s="2">
        <f>+K40+L60</f>
        <v>-97156519</v>
      </c>
      <c r="M39" s="2">
        <f>+L40+M60</f>
        <v>-129712902</v>
      </c>
      <c r="N39" s="2">
        <f>+K39</f>
        <v>-49107916</v>
      </c>
      <c r="O39" s="2">
        <f>+M40+O60</f>
        <v>-217923261</v>
      </c>
      <c r="P39" s="2">
        <f>+O40+P60</f>
        <v>-254417397</v>
      </c>
      <c r="Q39" s="2">
        <f>+P40+Q60</f>
        <v>-295258485</v>
      </c>
      <c r="R39" s="2">
        <f>+O39</f>
        <v>-217923261</v>
      </c>
      <c r="S39" s="2">
        <f>+Q40+S60</f>
        <v>-363059395</v>
      </c>
      <c r="T39" s="2">
        <f>+S40+T60</f>
        <v>-406436855</v>
      </c>
      <c r="U39" s="2">
        <f>+T40+U60</f>
        <v>-442680259</v>
      </c>
      <c r="V39" s="2">
        <f>+S39</f>
        <v>-363059395</v>
      </c>
      <c r="W39" s="2">
        <f>+G39</f>
        <v>63318283</v>
      </c>
      <c r="X39" s="2">
        <v>2031416</v>
      </c>
      <c r="Y39" s="2">
        <f>+W39-X39</f>
        <v>61286867</v>
      </c>
      <c r="Z39" s="34">
        <f>+IF(X39&lt;&gt;0,+(Y39/X39)*100,0)</f>
        <v>3016.953051467548</v>
      </c>
      <c r="AA39" s="35">
        <v>24377000</v>
      </c>
    </row>
    <row r="40" spans="1:27" ht="12.75">
      <c r="A40" s="41" t="s">
        <v>61</v>
      </c>
      <c r="B40" s="42" t="s">
        <v>60</v>
      </c>
      <c r="C40" s="43">
        <f>+C38+C39</f>
        <v>-612586201</v>
      </c>
      <c r="D40" s="43">
        <f aca="true" t="shared" si="4" ref="D40:AA40">+D38+D39</f>
        <v>0</v>
      </c>
      <c r="E40" s="44">
        <f t="shared" si="4"/>
        <v>-665802089</v>
      </c>
      <c r="F40" s="45">
        <f t="shared" si="4"/>
        <v>-546629314</v>
      </c>
      <c r="G40" s="45">
        <f t="shared" si="4"/>
        <v>31140798</v>
      </c>
      <c r="H40" s="45">
        <f t="shared" si="4"/>
        <v>-8804019</v>
      </c>
      <c r="I40" s="45">
        <f t="shared" si="4"/>
        <v>-49107916</v>
      </c>
      <c r="J40" s="45">
        <f>+I40</f>
        <v>-49107916</v>
      </c>
      <c r="K40" s="45">
        <f t="shared" si="4"/>
        <v>-97156519</v>
      </c>
      <c r="L40" s="45">
        <f t="shared" si="4"/>
        <v>-129712902</v>
      </c>
      <c r="M40" s="45">
        <f t="shared" si="4"/>
        <v>-217923261</v>
      </c>
      <c r="N40" s="45">
        <f>+M40</f>
        <v>-217923261</v>
      </c>
      <c r="O40" s="45">
        <f t="shared" si="4"/>
        <v>-254417397</v>
      </c>
      <c r="P40" s="45">
        <f t="shared" si="4"/>
        <v>-295258485</v>
      </c>
      <c r="Q40" s="45">
        <f t="shared" si="4"/>
        <v>-363059395</v>
      </c>
      <c r="R40" s="45">
        <f>+Q40</f>
        <v>-363059395</v>
      </c>
      <c r="S40" s="45">
        <f t="shared" si="4"/>
        <v>-406436855</v>
      </c>
      <c r="T40" s="45">
        <f t="shared" si="4"/>
        <v>-442660372</v>
      </c>
      <c r="U40" s="45">
        <f t="shared" si="4"/>
        <v>-526739602</v>
      </c>
      <c r="V40" s="45">
        <f>+U40</f>
        <v>-526739602</v>
      </c>
      <c r="W40" s="45">
        <f>+V40</f>
        <v>-526739602</v>
      </c>
      <c r="X40" s="45">
        <f t="shared" si="4"/>
        <v>-568974898</v>
      </c>
      <c r="Y40" s="45">
        <f t="shared" si="4"/>
        <v>40880316</v>
      </c>
      <c r="Z40" s="46">
        <f>+IF(X40&lt;&gt;0,+(Y40/X40)*100,0)</f>
        <v>-7.184906775975203</v>
      </c>
      <c r="AA40" s="47">
        <f t="shared" si="4"/>
        <v>-546629314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63318283</v>
      </c>
      <c r="H60">
        <v>1374867</v>
      </c>
      <c r="J60">
        <v>63318283</v>
      </c>
      <c r="U60">
        <v>-19887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-308891258</v>
      </c>
      <c r="F14" s="20">
        <v>-267192360</v>
      </c>
      <c r="G14" s="20">
        <v>-18611762</v>
      </c>
      <c r="H14" s="20">
        <v>-20370427</v>
      </c>
      <c r="I14" s="20">
        <v>-205366</v>
      </c>
      <c r="J14" s="20">
        <v>-39187555</v>
      </c>
      <c r="K14" s="20">
        <v>-15117834</v>
      </c>
      <c r="L14" s="20">
        <v>-17592457</v>
      </c>
      <c r="M14" s="20">
        <v>-17179584</v>
      </c>
      <c r="N14" s="20">
        <v>-49889875</v>
      </c>
      <c r="O14" s="20">
        <v>-17504484</v>
      </c>
      <c r="P14" s="20">
        <v>-18456435</v>
      </c>
      <c r="Q14" s="20">
        <v>-21227188</v>
      </c>
      <c r="R14" s="20">
        <v>-57188107</v>
      </c>
      <c r="S14" s="20">
        <v>-17996782</v>
      </c>
      <c r="T14" s="20">
        <v>-18942704</v>
      </c>
      <c r="U14" s="20"/>
      <c r="V14" s="20">
        <v>-36939486</v>
      </c>
      <c r="W14" s="20">
        <v>-183205023</v>
      </c>
      <c r="X14" s="20">
        <v>-267192360</v>
      </c>
      <c r="Y14" s="20">
        <v>83987337</v>
      </c>
      <c r="Z14" s="21">
        <v>-31.43</v>
      </c>
      <c r="AA14" s="22">
        <v>-267192360</v>
      </c>
    </row>
    <row r="15" spans="1:27" ht="12.75">
      <c r="A15" s="23" t="s">
        <v>42</v>
      </c>
      <c r="B15" s="17"/>
      <c r="C15" s="18"/>
      <c r="D15" s="18"/>
      <c r="E15" s="19"/>
      <c r="F15" s="20">
        <v>-3331000</v>
      </c>
      <c r="G15" s="20"/>
      <c r="H15" s="20"/>
      <c r="I15" s="20"/>
      <c r="J15" s="20"/>
      <c r="K15" s="20"/>
      <c r="L15" s="20"/>
      <c r="M15" s="20">
        <v>-991578</v>
      </c>
      <c r="N15" s="20">
        <v>-991578</v>
      </c>
      <c r="O15" s="20"/>
      <c r="P15" s="20"/>
      <c r="Q15" s="20"/>
      <c r="R15" s="20"/>
      <c r="S15" s="20"/>
      <c r="T15" s="20"/>
      <c r="U15" s="20"/>
      <c r="V15" s="20"/>
      <c r="W15" s="20">
        <v>-991578</v>
      </c>
      <c r="X15" s="20">
        <v>-3331000</v>
      </c>
      <c r="Y15" s="20">
        <v>2339422</v>
      </c>
      <c r="Z15" s="21">
        <v>-70.23</v>
      </c>
      <c r="AA15" s="22">
        <v>-3331000</v>
      </c>
    </row>
    <row r="16" spans="1:27" ht="12.75">
      <c r="A16" s="23" t="s">
        <v>43</v>
      </c>
      <c r="B16" s="17" t="s">
        <v>6</v>
      </c>
      <c r="C16" s="18"/>
      <c r="D16" s="18"/>
      <c r="E16" s="19">
        <v>-1909218</v>
      </c>
      <c r="F16" s="20">
        <v>-1871000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-1871000</v>
      </c>
      <c r="Y16" s="20">
        <v>1871000</v>
      </c>
      <c r="Z16" s="21">
        <v>-100</v>
      </c>
      <c r="AA16" s="22">
        <v>-1871000</v>
      </c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-310800476</v>
      </c>
      <c r="F17" s="28">
        <f t="shared" si="0"/>
        <v>-272394360</v>
      </c>
      <c r="G17" s="28">
        <f t="shared" si="0"/>
        <v>-18611762</v>
      </c>
      <c r="H17" s="28">
        <f t="shared" si="0"/>
        <v>-20370427</v>
      </c>
      <c r="I17" s="28">
        <f t="shared" si="0"/>
        <v>-205366</v>
      </c>
      <c r="J17" s="28">
        <f t="shared" si="0"/>
        <v>-39187555</v>
      </c>
      <c r="K17" s="28">
        <f t="shared" si="0"/>
        <v>-15117834</v>
      </c>
      <c r="L17" s="28">
        <f t="shared" si="0"/>
        <v>-17592457</v>
      </c>
      <c r="M17" s="28">
        <f t="shared" si="0"/>
        <v>-18171162</v>
      </c>
      <c r="N17" s="28">
        <f t="shared" si="0"/>
        <v>-50881453</v>
      </c>
      <c r="O17" s="28">
        <f t="shared" si="0"/>
        <v>-17504484</v>
      </c>
      <c r="P17" s="28">
        <f t="shared" si="0"/>
        <v>-18456435</v>
      </c>
      <c r="Q17" s="28">
        <f t="shared" si="0"/>
        <v>-21227188</v>
      </c>
      <c r="R17" s="28">
        <f t="shared" si="0"/>
        <v>-57188107</v>
      </c>
      <c r="S17" s="28">
        <f t="shared" si="0"/>
        <v>-17996782</v>
      </c>
      <c r="T17" s="28">
        <f t="shared" si="0"/>
        <v>-18942704</v>
      </c>
      <c r="U17" s="28">
        <f t="shared" si="0"/>
        <v>0</v>
      </c>
      <c r="V17" s="28">
        <f t="shared" si="0"/>
        <v>-36939486</v>
      </c>
      <c r="W17" s="28">
        <f t="shared" si="0"/>
        <v>-184196601</v>
      </c>
      <c r="X17" s="28">
        <f t="shared" si="0"/>
        <v>-272394360</v>
      </c>
      <c r="Y17" s="28">
        <f t="shared" si="0"/>
        <v>88197759</v>
      </c>
      <c r="Z17" s="29">
        <f>+IF(X17&lt;&gt;0,+(Y17/X17)*100,0)</f>
        <v>-32.378702334365514</v>
      </c>
      <c r="AA17" s="30">
        <f>SUM(AA6:AA16)</f>
        <v>-272394360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-310800476</v>
      </c>
      <c r="F38" s="2">
        <f t="shared" si="3"/>
        <v>-272394360</v>
      </c>
      <c r="G38" s="2">
        <f t="shared" si="3"/>
        <v>-18611762</v>
      </c>
      <c r="H38" s="2">
        <f t="shared" si="3"/>
        <v>-20370427</v>
      </c>
      <c r="I38" s="2">
        <f t="shared" si="3"/>
        <v>-205366</v>
      </c>
      <c r="J38" s="2">
        <f t="shared" si="3"/>
        <v>-39187555</v>
      </c>
      <c r="K38" s="2">
        <f t="shared" si="3"/>
        <v>-15117834</v>
      </c>
      <c r="L38" s="2">
        <f t="shared" si="3"/>
        <v>-17592457</v>
      </c>
      <c r="M38" s="2">
        <f t="shared" si="3"/>
        <v>-18171162</v>
      </c>
      <c r="N38" s="2">
        <f t="shared" si="3"/>
        <v>-50881453</v>
      </c>
      <c r="O38" s="2">
        <f t="shared" si="3"/>
        <v>-17504484</v>
      </c>
      <c r="P38" s="2">
        <f t="shared" si="3"/>
        <v>-18456435</v>
      </c>
      <c r="Q38" s="2">
        <f t="shared" si="3"/>
        <v>-21227188</v>
      </c>
      <c r="R38" s="2">
        <f t="shared" si="3"/>
        <v>-57188107</v>
      </c>
      <c r="S38" s="2">
        <f t="shared" si="3"/>
        <v>-17996782</v>
      </c>
      <c r="T38" s="2">
        <f t="shared" si="3"/>
        <v>-18942704</v>
      </c>
      <c r="U38" s="2">
        <f t="shared" si="3"/>
        <v>0</v>
      </c>
      <c r="V38" s="2">
        <f t="shared" si="3"/>
        <v>-36939486</v>
      </c>
      <c r="W38" s="2">
        <f t="shared" si="3"/>
        <v>-184196601</v>
      </c>
      <c r="X38" s="2">
        <f t="shared" si="3"/>
        <v>-272394360</v>
      </c>
      <c r="Y38" s="2">
        <f t="shared" si="3"/>
        <v>88197759</v>
      </c>
      <c r="Z38" s="34">
        <f>+IF(X38&lt;&gt;0,+(Y38/X38)*100,0)</f>
        <v>-32.378702334365514</v>
      </c>
      <c r="AA38" s="35">
        <f>+AA17+AA27+AA36</f>
        <v>-272394360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-18611762</v>
      </c>
      <c r="I39" s="2">
        <f>+H40+I60</f>
        <v>-38982189</v>
      </c>
      <c r="J39" s="2">
        <f>+G39</f>
        <v>0</v>
      </c>
      <c r="K39" s="2">
        <f>+I40+K60</f>
        <v>-39187555</v>
      </c>
      <c r="L39" s="2">
        <f>+K40+L60</f>
        <v>-54305389</v>
      </c>
      <c r="M39" s="2">
        <f>+L40+M60</f>
        <v>-71897846</v>
      </c>
      <c r="N39" s="2">
        <f>+K39</f>
        <v>-39187555</v>
      </c>
      <c r="O39" s="2">
        <f>+M40+O60</f>
        <v>-90069008</v>
      </c>
      <c r="P39" s="2">
        <f>+O40+P60</f>
        <v>-107573492</v>
      </c>
      <c r="Q39" s="2">
        <f>+P40+Q60</f>
        <v>-126029927</v>
      </c>
      <c r="R39" s="2">
        <f>+O39</f>
        <v>-90069008</v>
      </c>
      <c r="S39" s="2">
        <f>+Q40+S60</f>
        <v>-147257115</v>
      </c>
      <c r="T39" s="2">
        <f>+S40+T60</f>
        <v>-165253897</v>
      </c>
      <c r="U39" s="2">
        <f>+T40+U60</f>
        <v>-184196601</v>
      </c>
      <c r="V39" s="2">
        <f>+S39</f>
        <v>-147257115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-310800476</v>
      </c>
      <c r="F40" s="45">
        <f t="shared" si="4"/>
        <v>-272394360</v>
      </c>
      <c r="G40" s="45">
        <f t="shared" si="4"/>
        <v>-18611762</v>
      </c>
      <c r="H40" s="45">
        <f t="shared" si="4"/>
        <v>-38982189</v>
      </c>
      <c r="I40" s="45">
        <f t="shared" si="4"/>
        <v>-39187555</v>
      </c>
      <c r="J40" s="45">
        <f>+I40</f>
        <v>-39187555</v>
      </c>
      <c r="K40" s="45">
        <f t="shared" si="4"/>
        <v>-54305389</v>
      </c>
      <c r="L40" s="45">
        <f t="shared" si="4"/>
        <v>-71897846</v>
      </c>
      <c r="M40" s="45">
        <f t="shared" si="4"/>
        <v>-90069008</v>
      </c>
      <c r="N40" s="45">
        <f>+M40</f>
        <v>-90069008</v>
      </c>
      <c r="O40" s="45">
        <f t="shared" si="4"/>
        <v>-107573492</v>
      </c>
      <c r="P40" s="45">
        <f t="shared" si="4"/>
        <v>-126029927</v>
      </c>
      <c r="Q40" s="45">
        <f t="shared" si="4"/>
        <v>-147257115</v>
      </c>
      <c r="R40" s="45">
        <f>+Q40</f>
        <v>-147257115</v>
      </c>
      <c r="S40" s="45">
        <f t="shared" si="4"/>
        <v>-165253897</v>
      </c>
      <c r="T40" s="45">
        <f t="shared" si="4"/>
        <v>-184196601</v>
      </c>
      <c r="U40" s="45">
        <f t="shared" si="4"/>
        <v>-184196601</v>
      </c>
      <c r="V40" s="45">
        <f>+U40</f>
        <v>-184196601</v>
      </c>
      <c r="W40" s="45">
        <f>+V40</f>
        <v>-184196601</v>
      </c>
      <c r="X40" s="45">
        <f t="shared" si="4"/>
        <v>-272394360</v>
      </c>
      <c r="Y40" s="45">
        <f t="shared" si="4"/>
        <v>88197759</v>
      </c>
      <c r="Z40" s="46">
        <f>+IF(X40&lt;&gt;0,+(Y40/X40)*100,0)</f>
        <v>-32.378702334365514</v>
      </c>
      <c r="AA40" s="47">
        <f t="shared" si="4"/>
        <v>-272394360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9752645</v>
      </c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34120667</v>
      </c>
      <c r="D9" s="18"/>
      <c r="E9" s="19"/>
      <c r="F9" s="20">
        <v>74189119</v>
      </c>
      <c r="G9" s="20">
        <v>61488446</v>
      </c>
      <c r="H9" s="20"/>
      <c r="I9" s="20"/>
      <c r="J9" s="20">
        <v>61488446</v>
      </c>
      <c r="K9" s="20">
        <v>12023865</v>
      </c>
      <c r="L9" s="20">
        <v>19732602</v>
      </c>
      <c r="M9" s="20"/>
      <c r="N9" s="20">
        <v>31756467</v>
      </c>
      <c r="O9" s="20"/>
      <c r="P9" s="20">
        <v>6895804</v>
      </c>
      <c r="Q9" s="20">
        <v>69448457</v>
      </c>
      <c r="R9" s="20">
        <v>76344261</v>
      </c>
      <c r="S9" s="20">
        <v>7547802</v>
      </c>
      <c r="T9" s="20">
        <v>98899578</v>
      </c>
      <c r="U9" s="20"/>
      <c r="V9" s="20">
        <v>106447380</v>
      </c>
      <c r="W9" s="20">
        <v>276036554</v>
      </c>
      <c r="X9" s="20">
        <v>74189119</v>
      </c>
      <c r="Y9" s="20">
        <v>201847435</v>
      </c>
      <c r="Z9" s="21">
        <v>272.07</v>
      </c>
      <c r="AA9" s="22">
        <v>74189119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-121256683</v>
      </c>
      <c r="D14" s="18"/>
      <c r="E14" s="19">
        <v>-136560345</v>
      </c>
      <c r="F14" s="20">
        <v>-129210327</v>
      </c>
      <c r="G14" s="20">
        <v>-12199825</v>
      </c>
      <c r="H14" s="20"/>
      <c r="I14" s="20"/>
      <c r="J14" s="20">
        <v>-12199825</v>
      </c>
      <c r="K14" s="20">
        <v>-9575817</v>
      </c>
      <c r="L14" s="20">
        <v>-15777850</v>
      </c>
      <c r="M14" s="20"/>
      <c r="N14" s="20">
        <v>-25353667</v>
      </c>
      <c r="O14" s="20">
        <v>-793665</v>
      </c>
      <c r="P14" s="20">
        <v>-8448009</v>
      </c>
      <c r="Q14" s="20">
        <v>-10054941</v>
      </c>
      <c r="R14" s="20">
        <v>-19296615</v>
      </c>
      <c r="S14" s="20">
        <v>-8806836</v>
      </c>
      <c r="T14" s="20">
        <v>-41664032</v>
      </c>
      <c r="U14" s="20"/>
      <c r="V14" s="20">
        <v>-50470868</v>
      </c>
      <c r="W14" s="20">
        <v>-107320975</v>
      </c>
      <c r="X14" s="20">
        <v>-129210327</v>
      </c>
      <c r="Y14" s="20">
        <v>21889352</v>
      </c>
      <c r="Z14" s="21">
        <v>-16.94</v>
      </c>
      <c r="AA14" s="22">
        <v>-129210327</v>
      </c>
    </row>
    <row r="15" spans="1:27" ht="12.75">
      <c r="A15" s="23" t="s">
        <v>42</v>
      </c>
      <c r="B15" s="17"/>
      <c r="C15" s="18">
        <v>-934296</v>
      </c>
      <c r="D15" s="18"/>
      <c r="E15" s="19">
        <v>-60000</v>
      </c>
      <c r="F15" s="20">
        <v>-60000</v>
      </c>
      <c r="G15" s="20">
        <v>-22</v>
      </c>
      <c r="H15" s="20"/>
      <c r="I15" s="20"/>
      <c r="J15" s="20">
        <v>-22</v>
      </c>
      <c r="K15" s="20">
        <v>-22989</v>
      </c>
      <c r="L15" s="20">
        <v>-9584</v>
      </c>
      <c r="M15" s="20"/>
      <c r="N15" s="20">
        <v>-32573</v>
      </c>
      <c r="O15" s="20"/>
      <c r="P15" s="20">
        <v>-986</v>
      </c>
      <c r="Q15" s="20">
        <v>-1175</v>
      </c>
      <c r="R15" s="20">
        <v>-2161</v>
      </c>
      <c r="S15" s="20">
        <v>-542</v>
      </c>
      <c r="T15" s="20">
        <v>-13660</v>
      </c>
      <c r="U15" s="20"/>
      <c r="V15" s="20">
        <v>-14202</v>
      </c>
      <c r="W15" s="20">
        <v>-48958</v>
      </c>
      <c r="X15" s="20">
        <v>-60000</v>
      </c>
      <c r="Y15" s="20">
        <v>11042</v>
      </c>
      <c r="Z15" s="21">
        <v>-18.4</v>
      </c>
      <c r="AA15" s="22">
        <v>-60000</v>
      </c>
    </row>
    <row r="16" spans="1:27" ht="12.75">
      <c r="A16" s="23" t="s">
        <v>43</v>
      </c>
      <c r="B16" s="17" t="s">
        <v>6</v>
      </c>
      <c r="C16" s="18">
        <v>-38320</v>
      </c>
      <c r="D16" s="18"/>
      <c r="E16" s="19">
        <v>-520000</v>
      </c>
      <c r="F16" s="20">
        <v>-346966</v>
      </c>
      <c r="G16" s="20"/>
      <c r="H16" s="20"/>
      <c r="I16" s="20"/>
      <c r="J16" s="20"/>
      <c r="K16" s="20">
        <v>-4920</v>
      </c>
      <c r="L16" s="20">
        <v>-4856</v>
      </c>
      <c r="M16" s="20"/>
      <c r="N16" s="20">
        <v>-9776</v>
      </c>
      <c r="O16" s="20"/>
      <c r="P16" s="20">
        <v>-4720</v>
      </c>
      <c r="Q16" s="20">
        <v>-4740</v>
      </c>
      <c r="R16" s="20">
        <v>-9460</v>
      </c>
      <c r="S16" s="20">
        <v>-9751</v>
      </c>
      <c r="T16" s="20">
        <v>-316601</v>
      </c>
      <c r="U16" s="20"/>
      <c r="V16" s="20">
        <v>-326352</v>
      </c>
      <c r="W16" s="20">
        <v>-345588</v>
      </c>
      <c r="X16" s="20">
        <v>-346966</v>
      </c>
      <c r="Y16" s="20">
        <v>1378</v>
      </c>
      <c r="Z16" s="21">
        <v>-0.4</v>
      </c>
      <c r="AA16" s="22">
        <v>-346966</v>
      </c>
    </row>
    <row r="17" spans="1:27" ht="12.75">
      <c r="A17" s="24" t="s">
        <v>44</v>
      </c>
      <c r="B17" s="25"/>
      <c r="C17" s="26">
        <f aca="true" t="shared" si="0" ref="C17:Y17">SUM(C6:C16)</f>
        <v>-78355987</v>
      </c>
      <c r="D17" s="26">
        <f>SUM(D6:D16)</f>
        <v>0</v>
      </c>
      <c r="E17" s="27">
        <f t="shared" si="0"/>
        <v>-137140345</v>
      </c>
      <c r="F17" s="28">
        <f t="shared" si="0"/>
        <v>-55428174</v>
      </c>
      <c r="G17" s="28">
        <f t="shared" si="0"/>
        <v>49288599</v>
      </c>
      <c r="H17" s="28">
        <f t="shared" si="0"/>
        <v>0</v>
      </c>
      <c r="I17" s="28">
        <f t="shared" si="0"/>
        <v>0</v>
      </c>
      <c r="J17" s="28">
        <f t="shared" si="0"/>
        <v>49288599</v>
      </c>
      <c r="K17" s="28">
        <f t="shared" si="0"/>
        <v>2420139</v>
      </c>
      <c r="L17" s="28">
        <f t="shared" si="0"/>
        <v>3940312</v>
      </c>
      <c r="M17" s="28">
        <f t="shared" si="0"/>
        <v>0</v>
      </c>
      <c r="N17" s="28">
        <f t="shared" si="0"/>
        <v>6360451</v>
      </c>
      <c r="O17" s="28">
        <f t="shared" si="0"/>
        <v>-793665</v>
      </c>
      <c r="P17" s="28">
        <f t="shared" si="0"/>
        <v>-1557911</v>
      </c>
      <c r="Q17" s="28">
        <f t="shared" si="0"/>
        <v>59387601</v>
      </c>
      <c r="R17" s="28">
        <f t="shared" si="0"/>
        <v>57036025</v>
      </c>
      <c r="S17" s="28">
        <f t="shared" si="0"/>
        <v>-1269327</v>
      </c>
      <c r="T17" s="28">
        <f t="shared" si="0"/>
        <v>56905285</v>
      </c>
      <c r="U17" s="28">
        <f t="shared" si="0"/>
        <v>0</v>
      </c>
      <c r="V17" s="28">
        <f t="shared" si="0"/>
        <v>55635958</v>
      </c>
      <c r="W17" s="28">
        <f t="shared" si="0"/>
        <v>168321033</v>
      </c>
      <c r="X17" s="28">
        <f t="shared" si="0"/>
        <v>-55428174</v>
      </c>
      <c r="Y17" s="28">
        <f t="shared" si="0"/>
        <v>223749207</v>
      </c>
      <c r="Z17" s="29">
        <f>+IF(X17&lt;&gt;0,+(Y17/X17)*100,0)</f>
        <v>-403.6741441274973</v>
      </c>
      <c r="AA17" s="30">
        <f>SUM(AA6:AA16)</f>
        <v>-55428174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-1065297</v>
      </c>
      <c r="D23" s="40"/>
      <c r="E23" s="19">
        <v>1065297</v>
      </c>
      <c r="F23" s="20">
        <v>1065297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1065297</v>
      </c>
      <c r="Y23" s="36">
        <v>-1065297</v>
      </c>
      <c r="Z23" s="37">
        <v>-100</v>
      </c>
      <c r="AA23" s="38">
        <v>1065297</v>
      </c>
    </row>
    <row r="24" spans="1:27" ht="12.75">
      <c r="A24" s="23" t="s">
        <v>49</v>
      </c>
      <c r="B24" s="17"/>
      <c r="C24" s="18">
        <v>-400</v>
      </c>
      <c r="D24" s="18"/>
      <c r="E24" s="19">
        <v>26643</v>
      </c>
      <c r="F24" s="20">
        <v>26643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26643</v>
      </c>
      <c r="Y24" s="20">
        <v>-26643</v>
      </c>
      <c r="Z24" s="21">
        <v>-100</v>
      </c>
      <c r="AA24" s="22">
        <v>26643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-5890000</v>
      </c>
      <c r="F26" s="20">
        <v>-28284706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-28284706</v>
      </c>
      <c r="Y26" s="20">
        <v>28284706</v>
      </c>
      <c r="Z26" s="21">
        <v>-100</v>
      </c>
      <c r="AA26" s="22">
        <v>-28284706</v>
      </c>
    </row>
    <row r="27" spans="1:27" ht="12.75">
      <c r="A27" s="24" t="s">
        <v>51</v>
      </c>
      <c r="B27" s="25"/>
      <c r="C27" s="26">
        <f aca="true" t="shared" si="1" ref="C27:Y27">SUM(C21:C26)</f>
        <v>-1065697</v>
      </c>
      <c r="D27" s="26">
        <f>SUM(D21:D26)</f>
        <v>0</v>
      </c>
      <c r="E27" s="27">
        <f t="shared" si="1"/>
        <v>-4798060</v>
      </c>
      <c r="F27" s="28">
        <f t="shared" si="1"/>
        <v>-27192766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-27192766</v>
      </c>
      <c r="Y27" s="28">
        <f t="shared" si="1"/>
        <v>27192766</v>
      </c>
      <c r="Z27" s="29">
        <f>+IF(X27&lt;&gt;0,+(Y27/X27)*100,0)</f>
        <v>-100</v>
      </c>
      <c r="AA27" s="30">
        <f>SUM(AA21:AA26)</f>
        <v>-27192766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448418</v>
      </c>
      <c r="D33" s="18"/>
      <c r="E33" s="19">
        <v>-448418</v>
      </c>
      <c r="F33" s="20">
        <v>-448418</v>
      </c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>
        <v>-448418</v>
      </c>
      <c r="Y33" s="20">
        <v>448418</v>
      </c>
      <c r="Z33" s="21">
        <v>-100</v>
      </c>
      <c r="AA33" s="22">
        <v>-448418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448418</v>
      </c>
      <c r="D36" s="26">
        <f>SUM(D31:D35)</f>
        <v>0</v>
      </c>
      <c r="E36" s="27">
        <f t="shared" si="2"/>
        <v>-448418</v>
      </c>
      <c r="F36" s="28">
        <f t="shared" si="2"/>
        <v>-448418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-448418</v>
      </c>
      <c r="Y36" s="28">
        <f t="shared" si="2"/>
        <v>448418</v>
      </c>
      <c r="Z36" s="29">
        <f>+IF(X36&lt;&gt;0,+(Y36/X36)*100,0)</f>
        <v>-100</v>
      </c>
      <c r="AA36" s="30">
        <f>SUM(AA31:AA35)</f>
        <v>-448418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-78973266</v>
      </c>
      <c r="D38" s="32">
        <f>+D17+D27+D36</f>
        <v>0</v>
      </c>
      <c r="E38" s="33">
        <f t="shared" si="3"/>
        <v>-142386823</v>
      </c>
      <c r="F38" s="2">
        <f t="shared" si="3"/>
        <v>-83069358</v>
      </c>
      <c r="G38" s="2">
        <f t="shared" si="3"/>
        <v>49288599</v>
      </c>
      <c r="H38" s="2">
        <f t="shared" si="3"/>
        <v>0</v>
      </c>
      <c r="I38" s="2">
        <f t="shared" si="3"/>
        <v>0</v>
      </c>
      <c r="J38" s="2">
        <f t="shared" si="3"/>
        <v>49288599</v>
      </c>
      <c r="K38" s="2">
        <f t="shared" si="3"/>
        <v>2420139</v>
      </c>
      <c r="L38" s="2">
        <f t="shared" si="3"/>
        <v>3940312</v>
      </c>
      <c r="M38" s="2">
        <f t="shared" si="3"/>
        <v>0</v>
      </c>
      <c r="N38" s="2">
        <f t="shared" si="3"/>
        <v>6360451</v>
      </c>
      <c r="O38" s="2">
        <f t="shared" si="3"/>
        <v>-793665</v>
      </c>
      <c r="P38" s="2">
        <f t="shared" si="3"/>
        <v>-1557911</v>
      </c>
      <c r="Q38" s="2">
        <f t="shared" si="3"/>
        <v>59387601</v>
      </c>
      <c r="R38" s="2">
        <f t="shared" si="3"/>
        <v>57036025</v>
      </c>
      <c r="S38" s="2">
        <f t="shared" si="3"/>
        <v>-1269327</v>
      </c>
      <c r="T38" s="2">
        <f t="shared" si="3"/>
        <v>56905285</v>
      </c>
      <c r="U38" s="2">
        <f t="shared" si="3"/>
        <v>0</v>
      </c>
      <c r="V38" s="2">
        <f t="shared" si="3"/>
        <v>55635958</v>
      </c>
      <c r="W38" s="2">
        <f t="shared" si="3"/>
        <v>168321033</v>
      </c>
      <c r="X38" s="2">
        <f t="shared" si="3"/>
        <v>-83069358</v>
      </c>
      <c r="Y38" s="2">
        <f t="shared" si="3"/>
        <v>251390391</v>
      </c>
      <c r="Z38" s="34">
        <f>+IF(X38&lt;&gt;0,+(Y38/X38)*100,0)</f>
        <v>-302.6271022824084</v>
      </c>
      <c r="AA38" s="35">
        <f>+AA17+AA27+AA36</f>
        <v>-83069358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49288599</v>
      </c>
      <c r="I39" s="2">
        <f>+H40+I60</f>
        <v>49288599</v>
      </c>
      <c r="J39" s="2">
        <f>+G39</f>
        <v>0</v>
      </c>
      <c r="K39" s="2">
        <f>+I40+K60</f>
        <v>49288599</v>
      </c>
      <c r="L39" s="2">
        <f>+K40+L60</f>
        <v>51708738</v>
      </c>
      <c r="M39" s="2">
        <f>+L40+M60</f>
        <v>55649050</v>
      </c>
      <c r="N39" s="2">
        <f>+K39</f>
        <v>49288599</v>
      </c>
      <c r="O39" s="2">
        <f>+M40+O60</f>
        <v>55649050</v>
      </c>
      <c r="P39" s="2">
        <f>+O40+P60</f>
        <v>54855385</v>
      </c>
      <c r="Q39" s="2">
        <f>+P40+Q60</f>
        <v>53297474</v>
      </c>
      <c r="R39" s="2">
        <f>+O39</f>
        <v>55649050</v>
      </c>
      <c r="S39" s="2">
        <f>+Q40+S60</f>
        <v>112685075</v>
      </c>
      <c r="T39" s="2">
        <f>+S40+T60</f>
        <v>111415748</v>
      </c>
      <c r="U39" s="2">
        <f>+T40+U60</f>
        <v>168321033</v>
      </c>
      <c r="V39" s="2">
        <f>+S39</f>
        <v>112685075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-78973266</v>
      </c>
      <c r="D40" s="43">
        <f aca="true" t="shared" si="4" ref="D40:AA40">+D38+D39</f>
        <v>0</v>
      </c>
      <c r="E40" s="44">
        <f t="shared" si="4"/>
        <v>-142386823</v>
      </c>
      <c r="F40" s="45">
        <f t="shared" si="4"/>
        <v>-83069358</v>
      </c>
      <c r="G40" s="45">
        <f t="shared" si="4"/>
        <v>49288599</v>
      </c>
      <c r="H40" s="45">
        <f t="shared" si="4"/>
        <v>49288599</v>
      </c>
      <c r="I40" s="45">
        <f t="shared" si="4"/>
        <v>49288599</v>
      </c>
      <c r="J40" s="45">
        <f>+I40</f>
        <v>49288599</v>
      </c>
      <c r="K40" s="45">
        <f t="shared" si="4"/>
        <v>51708738</v>
      </c>
      <c r="L40" s="45">
        <f t="shared" si="4"/>
        <v>55649050</v>
      </c>
      <c r="M40" s="45">
        <f t="shared" si="4"/>
        <v>55649050</v>
      </c>
      <c r="N40" s="45">
        <f>+M40</f>
        <v>55649050</v>
      </c>
      <c r="O40" s="45">
        <f t="shared" si="4"/>
        <v>54855385</v>
      </c>
      <c r="P40" s="45">
        <f t="shared" si="4"/>
        <v>53297474</v>
      </c>
      <c r="Q40" s="45">
        <f t="shared" si="4"/>
        <v>112685075</v>
      </c>
      <c r="R40" s="45">
        <f>+Q40</f>
        <v>112685075</v>
      </c>
      <c r="S40" s="45">
        <f t="shared" si="4"/>
        <v>111415748</v>
      </c>
      <c r="T40" s="45">
        <f t="shared" si="4"/>
        <v>168321033</v>
      </c>
      <c r="U40" s="45">
        <f t="shared" si="4"/>
        <v>168321033</v>
      </c>
      <c r="V40" s="45">
        <f>+U40</f>
        <v>168321033</v>
      </c>
      <c r="W40" s="45">
        <f>+V40</f>
        <v>168321033</v>
      </c>
      <c r="X40" s="45">
        <f t="shared" si="4"/>
        <v>-83069358</v>
      </c>
      <c r="Y40" s="45">
        <f t="shared" si="4"/>
        <v>251390391</v>
      </c>
      <c r="Z40" s="46">
        <f>+IF(X40&lt;&gt;0,+(Y40/X40)*100,0)</f>
        <v>-302.6271022824084</v>
      </c>
      <c r="AA40" s="47">
        <f t="shared" si="4"/>
        <v>-83069358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-209029215</v>
      </c>
      <c r="D14" s="18"/>
      <c r="E14" s="19">
        <v>-175044805</v>
      </c>
      <c r="F14" s="20">
        <v>-175044805</v>
      </c>
      <c r="G14" s="20">
        <v>-7741337</v>
      </c>
      <c r="H14" s="20">
        <v>-13031895</v>
      </c>
      <c r="I14" s="20">
        <v>-10002489</v>
      </c>
      <c r="J14" s="20">
        <v>-30775721</v>
      </c>
      <c r="K14" s="20">
        <v>-12223646</v>
      </c>
      <c r="L14" s="20">
        <v>-9014067</v>
      </c>
      <c r="M14" s="20">
        <v>-8766613</v>
      </c>
      <c r="N14" s="20">
        <v>-30004326</v>
      </c>
      <c r="O14" s="20">
        <v>-32653370</v>
      </c>
      <c r="P14" s="20">
        <v>-8652043</v>
      </c>
      <c r="Q14" s="20">
        <v>-20260413</v>
      </c>
      <c r="R14" s="20">
        <v>-61565826</v>
      </c>
      <c r="S14" s="20">
        <v>-9142209</v>
      </c>
      <c r="T14" s="20">
        <v>-7843778</v>
      </c>
      <c r="U14" s="20"/>
      <c r="V14" s="20">
        <v>-16985987</v>
      </c>
      <c r="W14" s="20">
        <v>-139331860</v>
      </c>
      <c r="X14" s="20">
        <v>-175044805</v>
      </c>
      <c r="Y14" s="20">
        <v>35712945</v>
      </c>
      <c r="Z14" s="21">
        <v>-20.4</v>
      </c>
      <c r="AA14" s="22">
        <v>-175044805</v>
      </c>
    </row>
    <row r="15" spans="1:27" ht="12.75">
      <c r="A15" s="23" t="s">
        <v>42</v>
      </c>
      <c r="B15" s="17"/>
      <c r="C15" s="18">
        <v>-530731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-136820</v>
      </c>
      <c r="D16" s="18"/>
      <c r="E16" s="19">
        <v>-100000</v>
      </c>
      <c r="F16" s="20">
        <v>-100000</v>
      </c>
      <c r="G16" s="20"/>
      <c r="H16" s="20"/>
      <c r="I16" s="20">
        <v>-713429</v>
      </c>
      <c r="J16" s="20">
        <v>-713429</v>
      </c>
      <c r="K16" s="20"/>
      <c r="L16" s="20">
        <v>656381</v>
      </c>
      <c r="M16" s="20"/>
      <c r="N16" s="20">
        <v>656381</v>
      </c>
      <c r="O16" s="20">
        <v>-1024015</v>
      </c>
      <c r="P16" s="20">
        <v>-235011</v>
      </c>
      <c r="Q16" s="20"/>
      <c r="R16" s="20">
        <v>-1259026</v>
      </c>
      <c r="S16" s="20"/>
      <c r="T16" s="20"/>
      <c r="U16" s="20"/>
      <c r="V16" s="20"/>
      <c r="W16" s="20">
        <v>-1316074</v>
      </c>
      <c r="X16" s="20">
        <v>-100000</v>
      </c>
      <c r="Y16" s="20">
        <v>-1216074</v>
      </c>
      <c r="Z16" s="21">
        <v>1216.07</v>
      </c>
      <c r="AA16" s="22">
        <v>-100000</v>
      </c>
    </row>
    <row r="17" spans="1:27" ht="12.75">
      <c r="A17" s="24" t="s">
        <v>44</v>
      </c>
      <c r="B17" s="25"/>
      <c r="C17" s="26">
        <f aca="true" t="shared" si="0" ref="C17:Y17">SUM(C6:C16)</f>
        <v>-209696766</v>
      </c>
      <c r="D17" s="26">
        <f>SUM(D6:D16)</f>
        <v>0</v>
      </c>
      <c r="E17" s="27">
        <f t="shared" si="0"/>
        <v>-175144805</v>
      </c>
      <c r="F17" s="28">
        <f t="shared" si="0"/>
        <v>-175144805</v>
      </c>
      <c r="G17" s="28">
        <f t="shared" si="0"/>
        <v>-7741337</v>
      </c>
      <c r="H17" s="28">
        <f t="shared" si="0"/>
        <v>-13031895</v>
      </c>
      <c r="I17" s="28">
        <f t="shared" si="0"/>
        <v>-10715918</v>
      </c>
      <c r="J17" s="28">
        <f t="shared" si="0"/>
        <v>-31489150</v>
      </c>
      <c r="K17" s="28">
        <f t="shared" si="0"/>
        <v>-12223646</v>
      </c>
      <c r="L17" s="28">
        <f t="shared" si="0"/>
        <v>-8357686</v>
      </c>
      <c r="M17" s="28">
        <f t="shared" si="0"/>
        <v>-8766613</v>
      </c>
      <c r="N17" s="28">
        <f t="shared" si="0"/>
        <v>-29347945</v>
      </c>
      <c r="O17" s="28">
        <f t="shared" si="0"/>
        <v>-33677385</v>
      </c>
      <c r="P17" s="28">
        <f t="shared" si="0"/>
        <v>-8887054</v>
      </c>
      <c r="Q17" s="28">
        <f t="shared" si="0"/>
        <v>-20260413</v>
      </c>
      <c r="R17" s="28">
        <f t="shared" si="0"/>
        <v>-62824852</v>
      </c>
      <c r="S17" s="28">
        <f t="shared" si="0"/>
        <v>-9142209</v>
      </c>
      <c r="T17" s="28">
        <f t="shared" si="0"/>
        <v>-7843778</v>
      </c>
      <c r="U17" s="28">
        <f t="shared" si="0"/>
        <v>0</v>
      </c>
      <c r="V17" s="28">
        <f t="shared" si="0"/>
        <v>-16985987</v>
      </c>
      <c r="W17" s="28">
        <f t="shared" si="0"/>
        <v>-140647934</v>
      </c>
      <c r="X17" s="28">
        <f t="shared" si="0"/>
        <v>-175144805</v>
      </c>
      <c r="Y17" s="28">
        <f t="shared" si="0"/>
        <v>34496871</v>
      </c>
      <c r="Z17" s="29">
        <f>+IF(X17&lt;&gt;0,+(Y17/X17)*100,0)</f>
        <v>-19.696199952947506</v>
      </c>
      <c r="AA17" s="30">
        <f>SUM(AA6:AA16)</f>
        <v>-175144805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-256832</v>
      </c>
      <c r="D23" s="40"/>
      <c r="E23" s="19">
        <v>853355</v>
      </c>
      <c r="F23" s="20">
        <v>853355</v>
      </c>
      <c r="G23" s="36">
        <v>-596523</v>
      </c>
      <c r="H23" s="36">
        <v>1197652</v>
      </c>
      <c r="I23" s="36">
        <v>-1454485</v>
      </c>
      <c r="J23" s="20">
        <v>-853356</v>
      </c>
      <c r="K23" s="36">
        <v>863562</v>
      </c>
      <c r="L23" s="36">
        <v>843150</v>
      </c>
      <c r="M23" s="20">
        <v>-853356</v>
      </c>
      <c r="N23" s="36">
        <v>853356</v>
      </c>
      <c r="O23" s="36"/>
      <c r="P23" s="36"/>
      <c r="Q23" s="20"/>
      <c r="R23" s="36"/>
      <c r="S23" s="36"/>
      <c r="T23" s="20"/>
      <c r="U23" s="36"/>
      <c r="V23" s="36"/>
      <c r="W23" s="36"/>
      <c r="X23" s="20">
        <v>853355</v>
      </c>
      <c r="Y23" s="36">
        <v>-853355</v>
      </c>
      <c r="Z23" s="37">
        <v>-100</v>
      </c>
      <c r="AA23" s="38">
        <v>853355</v>
      </c>
    </row>
    <row r="24" spans="1:27" ht="12.75">
      <c r="A24" s="23" t="s">
        <v>49</v>
      </c>
      <c r="B24" s="17"/>
      <c r="C24" s="18">
        <v>-104863</v>
      </c>
      <c r="D24" s="18"/>
      <c r="E24" s="19">
        <v>106492</v>
      </c>
      <c r="F24" s="20">
        <v>106492</v>
      </c>
      <c r="G24" s="20">
        <v>-521555</v>
      </c>
      <c r="H24" s="20">
        <v>1137640</v>
      </c>
      <c r="I24" s="20">
        <v>-1242503</v>
      </c>
      <c r="J24" s="20">
        <v>-626418</v>
      </c>
      <c r="K24" s="20">
        <v>673683</v>
      </c>
      <c r="L24" s="20">
        <v>673683</v>
      </c>
      <c r="M24" s="20">
        <v>-673683</v>
      </c>
      <c r="N24" s="20">
        <v>673683</v>
      </c>
      <c r="O24" s="20"/>
      <c r="P24" s="20"/>
      <c r="Q24" s="20"/>
      <c r="R24" s="20"/>
      <c r="S24" s="20"/>
      <c r="T24" s="20"/>
      <c r="U24" s="20"/>
      <c r="V24" s="20"/>
      <c r="W24" s="20">
        <v>47265</v>
      </c>
      <c r="X24" s="20">
        <v>106492</v>
      </c>
      <c r="Y24" s="20">
        <v>-59227</v>
      </c>
      <c r="Z24" s="21">
        <v>-55.62</v>
      </c>
      <c r="AA24" s="22">
        <v>106492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-361695</v>
      </c>
      <c r="D27" s="26">
        <f>SUM(D21:D26)</f>
        <v>0</v>
      </c>
      <c r="E27" s="27">
        <f t="shared" si="1"/>
        <v>959847</v>
      </c>
      <c r="F27" s="28">
        <f t="shared" si="1"/>
        <v>959847</v>
      </c>
      <c r="G27" s="28">
        <f t="shared" si="1"/>
        <v>-1118078</v>
      </c>
      <c r="H27" s="28">
        <f t="shared" si="1"/>
        <v>2335292</v>
      </c>
      <c r="I27" s="28">
        <f t="shared" si="1"/>
        <v>-2696988</v>
      </c>
      <c r="J27" s="28">
        <f t="shared" si="1"/>
        <v>-1479774</v>
      </c>
      <c r="K27" s="28">
        <f t="shared" si="1"/>
        <v>1537245</v>
      </c>
      <c r="L27" s="28">
        <f t="shared" si="1"/>
        <v>1516833</v>
      </c>
      <c r="M27" s="28">
        <f t="shared" si="1"/>
        <v>-1527039</v>
      </c>
      <c r="N27" s="28">
        <f t="shared" si="1"/>
        <v>1527039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47265</v>
      </c>
      <c r="X27" s="28">
        <f t="shared" si="1"/>
        <v>959847</v>
      </c>
      <c r="Y27" s="28">
        <f t="shared" si="1"/>
        <v>-912582</v>
      </c>
      <c r="Z27" s="29">
        <f>+IF(X27&lt;&gt;0,+(Y27/X27)*100,0)</f>
        <v>-95.07577770207126</v>
      </c>
      <c r="AA27" s="30">
        <f>SUM(AA21:AA26)</f>
        <v>959847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37569</v>
      </c>
      <c r="D33" s="18"/>
      <c r="E33" s="19">
        <v>-77324</v>
      </c>
      <c r="F33" s="20">
        <v>-77324</v>
      </c>
      <c r="G33" s="20">
        <v>1090398</v>
      </c>
      <c r="H33" s="36">
        <v>-2367367</v>
      </c>
      <c r="I33" s="36">
        <v>2406485</v>
      </c>
      <c r="J33" s="36">
        <v>1129516</v>
      </c>
      <c r="K33" s="20">
        <v>-1223140</v>
      </c>
      <c r="L33" s="20">
        <v>-1221323</v>
      </c>
      <c r="M33" s="20">
        <v>1220036</v>
      </c>
      <c r="N33" s="20">
        <v>-1224427</v>
      </c>
      <c r="O33" s="36">
        <v>2925</v>
      </c>
      <c r="P33" s="36">
        <v>-1369</v>
      </c>
      <c r="Q33" s="36">
        <v>-874</v>
      </c>
      <c r="R33" s="20">
        <v>682</v>
      </c>
      <c r="S33" s="20">
        <v>-1282</v>
      </c>
      <c r="T33" s="20">
        <v>-350</v>
      </c>
      <c r="U33" s="20">
        <v>350</v>
      </c>
      <c r="V33" s="36">
        <v>-1282</v>
      </c>
      <c r="W33" s="36">
        <v>-95511</v>
      </c>
      <c r="X33" s="36">
        <v>-77324</v>
      </c>
      <c r="Y33" s="20">
        <v>-18187</v>
      </c>
      <c r="Z33" s="21">
        <v>23.52</v>
      </c>
      <c r="AA33" s="22">
        <v>-77324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3603180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3640749</v>
      </c>
      <c r="D36" s="26">
        <f>SUM(D31:D35)</f>
        <v>0</v>
      </c>
      <c r="E36" s="27">
        <f t="shared" si="2"/>
        <v>-77324</v>
      </c>
      <c r="F36" s="28">
        <f t="shared" si="2"/>
        <v>-77324</v>
      </c>
      <c r="G36" s="28">
        <f t="shared" si="2"/>
        <v>1090398</v>
      </c>
      <c r="H36" s="28">
        <f t="shared" si="2"/>
        <v>-2367367</v>
      </c>
      <c r="I36" s="28">
        <f t="shared" si="2"/>
        <v>2406485</v>
      </c>
      <c r="J36" s="28">
        <f t="shared" si="2"/>
        <v>1129516</v>
      </c>
      <c r="K36" s="28">
        <f t="shared" si="2"/>
        <v>-1223140</v>
      </c>
      <c r="L36" s="28">
        <f t="shared" si="2"/>
        <v>-1221323</v>
      </c>
      <c r="M36" s="28">
        <f t="shared" si="2"/>
        <v>1220036</v>
      </c>
      <c r="N36" s="28">
        <f t="shared" si="2"/>
        <v>-1224427</v>
      </c>
      <c r="O36" s="28">
        <f t="shared" si="2"/>
        <v>2925</v>
      </c>
      <c r="P36" s="28">
        <f t="shared" si="2"/>
        <v>-1369</v>
      </c>
      <c r="Q36" s="28">
        <f t="shared" si="2"/>
        <v>-874</v>
      </c>
      <c r="R36" s="28">
        <f t="shared" si="2"/>
        <v>682</v>
      </c>
      <c r="S36" s="28">
        <f t="shared" si="2"/>
        <v>-1282</v>
      </c>
      <c r="T36" s="28">
        <f t="shared" si="2"/>
        <v>-350</v>
      </c>
      <c r="U36" s="28">
        <f t="shared" si="2"/>
        <v>350</v>
      </c>
      <c r="V36" s="28">
        <f t="shared" si="2"/>
        <v>-1282</v>
      </c>
      <c r="W36" s="28">
        <f t="shared" si="2"/>
        <v>-95511</v>
      </c>
      <c r="X36" s="28">
        <f t="shared" si="2"/>
        <v>-77324</v>
      </c>
      <c r="Y36" s="28">
        <f t="shared" si="2"/>
        <v>-18187</v>
      </c>
      <c r="Z36" s="29">
        <f>+IF(X36&lt;&gt;0,+(Y36/X36)*100,0)</f>
        <v>23.52051109616678</v>
      </c>
      <c r="AA36" s="30">
        <f>SUM(AA31:AA35)</f>
        <v>-77324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-206417712</v>
      </c>
      <c r="D38" s="32">
        <f>+D17+D27+D36</f>
        <v>0</v>
      </c>
      <c r="E38" s="33">
        <f t="shared" si="3"/>
        <v>-174262282</v>
      </c>
      <c r="F38" s="2">
        <f t="shared" si="3"/>
        <v>-174262282</v>
      </c>
      <c r="G38" s="2">
        <f t="shared" si="3"/>
        <v>-7769017</v>
      </c>
      <c r="H38" s="2">
        <f t="shared" si="3"/>
        <v>-13063970</v>
      </c>
      <c r="I38" s="2">
        <f t="shared" si="3"/>
        <v>-11006421</v>
      </c>
      <c r="J38" s="2">
        <f t="shared" si="3"/>
        <v>-31839408</v>
      </c>
      <c r="K38" s="2">
        <f t="shared" si="3"/>
        <v>-11909541</v>
      </c>
      <c r="L38" s="2">
        <f t="shared" si="3"/>
        <v>-8062176</v>
      </c>
      <c r="M38" s="2">
        <f t="shared" si="3"/>
        <v>-9073616</v>
      </c>
      <c r="N38" s="2">
        <f t="shared" si="3"/>
        <v>-29045333</v>
      </c>
      <c r="O38" s="2">
        <f t="shared" si="3"/>
        <v>-33674460</v>
      </c>
      <c r="P38" s="2">
        <f t="shared" si="3"/>
        <v>-8888423</v>
      </c>
      <c r="Q38" s="2">
        <f t="shared" si="3"/>
        <v>-20261287</v>
      </c>
      <c r="R38" s="2">
        <f t="shared" si="3"/>
        <v>-62824170</v>
      </c>
      <c r="S38" s="2">
        <f t="shared" si="3"/>
        <v>-9143491</v>
      </c>
      <c r="T38" s="2">
        <f t="shared" si="3"/>
        <v>-7844128</v>
      </c>
      <c r="U38" s="2">
        <f t="shared" si="3"/>
        <v>350</v>
      </c>
      <c r="V38" s="2">
        <f t="shared" si="3"/>
        <v>-16987269</v>
      </c>
      <c r="W38" s="2">
        <f t="shared" si="3"/>
        <v>-140696180</v>
      </c>
      <c r="X38" s="2">
        <f t="shared" si="3"/>
        <v>-174262282</v>
      </c>
      <c r="Y38" s="2">
        <f t="shared" si="3"/>
        <v>33566102</v>
      </c>
      <c r="Z38" s="34">
        <f>+IF(X38&lt;&gt;0,+(Y38/X38)*100,0)</f>
        <v>-19.26182855794348</v>
      </c>
      <c r="AA38" s="35">
        <f>+AA17+AA27+AA36</f>
        <v>-174262282</v>
      </c>
    </row>
    <row r="39" spans="1:27" ht="12.75">
      <c r="A39" s="23" t="s">
        <v>59</v>
      </c>
      <c r="B39" s="17"/>
      <c r="C39" s="32">
        <v>93848</v>
      </c>
      <c r="D39" s="32"/>
      <c r="E39" s="33">
        <v>301294</v>
      </c>
      <c r="F39" s="2">
        <v>301294</v>
      </c>
      <c r="G39" s="2">
        <v>93848</v>
      </c>
      <c r="H39" s="2">
        <f>+G40+H60</f>
        <v>-7769017</v>
      </c>
      <c r="I39" s="2">
        <f>+H40+I60</f>
        <v>-19918930</v>
      </c>
      <c r="J39" s="2">
        <f>+G39</f>
        <v>93848</v>
      </c>
      <c r="K39" s="2">
        <f>+I40+K60</f>
        <v>-30925351</v>
      </c>
      <c r="L39" s="2">
        <f>+K40+L60</f>
        <v>-43748949</v>
      </c>
      <c r="M39" s="2">
        <f>+L40+M60</f>
        <v>-51811125</v>
      </c>
      <c r="N39" s="2">
        <f>+K39</f>
        <v>-30925351</v>
      </c>
      <c r="O39" s="2">
        <f>+M40+O60</f>
        <v>-60884741</v>
      </c>
      <c r="P39" s="2">
        <f>+O40+P60</f>
        <v>-94559201</v>
      </c>
      <c r="Q39" s="2">
        <f>+P40+Q60</f>
        <v>-103447624</v>
      </c>
      <c r="R39" s="2">
        <f>+O39</f>
        <v>-60884741</v>
      </c>
      <c r="S39" s="2">
        <f>+Q40+S60</f>
        <v>-123708911</v>
      </c>
      <c r="T39" s="2">
        <f>+S40+T60</f>
        <v>-132852402</v>
      </c>
      <c r="U39" s="2">
        <f>+T40+U60</f>
        <v>-140696530</v>
      </c>
      <c r="V39" s="2">
        <f>+S39</f>
        <v>-123708911</v>
      </c>
      <c r="W39" s="2">
        <f>+G39</f>
        <v>93848</v>
      </c>
      <c r="X39" s="2">
        <v>25108</v>
      </c>
      <c r="Y39" s="2">
        <f>+W39-X39</f>
        <v>68740</v>
      </c>
      <c r="Z39" s="34">
        <f>+IF(X39&lt;&gt;0,+(Y39/X39)*100,0)</f>
        <v>273.77728214115024</v>
      </c>
      <c r="AA39" s="35">
        <v>301294</v>
      </c>
    </row>
    <row r="40" spans="1:27" ht="12.75">
      <c r="A40" s="41" t="s">
        <v>61</v>
      </c>
      <c r="B40" s="42" t="s">
        <v>60</v>
      </c>
      <c r="C40" s="43">
        <f>+C38+C39</f>
        <v>-206323864</v>
      </c>
      <c r="D40" s="43">
        <f aca="true" t="shared" si="4" ref="D40:AA40">+D38+D39</f>
        <v>0</v>
      </c>
      <c r="E40" s="44">
        <f t="shared" si="4"/>
        <v>-173960988</v>
      </c>
      <c r="F40" s="45">
        <f t="shared" si="4"/>
        <v>-173960988</v>
      </c>
      <c r="G40" s="45">
        <f t="shared" si="4"/>
        <v>-7675169</v>
      </c>
      <c r="H40" s="45">
        <f t="shared" si="4"/>
        <v>-20832987</v>
      </c>
      <c r="I40" s="45">
        <f t="shared" si="4"/>
        <v>-30925351</v>
      </c>
      <c r="J40" s="45">
        <f>+I40</f>
        <v>-30925351</v>
      </c>
      <c r="K40" s="45">
        <f t="shared" si="4"/>
        <v>-42834892</v>
      </c>
      <c r="L40" s="45">
        <f t="shared" si="4"/>
        <v>-51811125</v>
      </c>
      <c r="M40" s="45">
        <f t="shared" si="4"/>
        <v>-60884741</v>
      </c>
      <c r="N40" s="45">
        <f>+M40</f>
        <v>-60884741</v>
      </c>
      <c r="O40" s="45">
        <f t="shared" si="4"/>
        <v>-94559201</v>
      </c>
      <c r="P40" s="45">
        <f t="shared" si="4"/>
        <v>-103447624</v>
      </c>
      <c r="Q40" s="45">
        <f t="shared" si="4"/>
        <v>-123708911</v>
      </c>
      <c r="R40" s="45">
        <f>+Q40</f>
        <v>-123708911</v>
      </c>
      <c r="S40" s="45">
        <f t="shared" si="4"/>
        <v>-132852402</v>
      </c>
      <c r="T40" s="45">
        <f t="shared" si="4"/>
        <v>-140696530</v>
      </c>
      <c r="U40" s="45">
        <f t="shared" si="4"/>
        <v>-140696180</v>
      </c>
      <c r="V40" s="45">
        <f>+U40</f>
        <v>-140696180</v>
      </c>
      <c r="W40" s="45">
        <f>+V40</f>
        <v>-140696180</v>
      </c>
      <c r="X40" s="45">
        <f t="shared" si="4"/>
        <v>-174237174</v>
      </c>
      <c r="Y40" s="45">
        <f t="shared" si="4"/>
        <v>33634842</v>
      </c>
      <c r="Z40" s="46">
        <f>+IF(X40&lt;&gt;0,+(Y40/X40)*100,0)</f>
        <v>-19.304056205594794</v>
      </c>
      <c r="AA40" s="47">
        <f t="shared" si="4"/>
        <v>-173960988</v>
      </c>
    </row>
    <row r="41" spans="1:27" ht="12.7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2" ht="12.75" hidden="1">
      <c r="G60">
        <v>93848</v>
      </c>
      <c r="H60">
        <v>-93848</v>
      </c>
      <c r="I60">
        <v>914057</v>
      </c>
      <c r="J60">
        <v>93848</v>
      </c>
      <c r="L60">
        <v>-914057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2020-08-02T17:27:17Z</dcterms:created>
  <dcterms:modified xsi:type="dcterms:W3CDTF">2020-08-02T17:30:08Z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